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35" windowWidth="15480" windowHeight="9945" tabRatio="923"/>
  </bookViews>
  <sheets>
    <sheet name="дом" sheetId="44" r:id="rId1"/>
  </sheets>
  <definedNames>
    <definedName name="ПРОДУКТЫ">#REF!</definedName>
  </definedNames>
  <calcPr calcId="145621"/>
</workbook>
</file>

<file path=xl/calcChain.xml><?xml version="1.0" encoding="utf-8"?>
<calcChain xmlns="http://schemas.openxmlformats.org/spreadsheetml/2006/main">
  <c r="A37" i="44" l="1"/>
  <c r="A31" i="44"/>
  <c r="A28" i="44"/>
  <c r="A27" i="44"/>
  <c r="A25" i="44"/>
  <c r="A24" i="44"/>
  <c r="A23" i="44"/>
  <c r="A21" i="44"/>
  <c r="A20" i="44"/>
  <c r="A19" i="44"/>
  <c r="A17" i="44"/>
  <c r="A16" i="44"/>
  <c r="A15" i="44"/>
  <c r="A13" i="44"/>
  <c r="A12" i="44"/>
  <c r="A11" i="44"/>
  <c r="A34" i="44" l="1"/>
  <c r="F40" i="44" s="1"/>
  <c r="A35" i="44"/>
  <c r="F41" i="44" s="1"/>
  <c r="A33" i="44"/>
  <c r="F39" i="44" s="1"/>
  <c r="B42" i="44" s="1"/>
  <c r="I39" i="44" l="1"/>
  <c r="B43" i="44"/>
  <c r="L39" i="44"/>
  <c r="I41" i="44"/>
  <c r="L41" i="44"/>
  <c r="L40" i="44"/>
  <c r="I40" i="44"/>
</calcChain>
</file>

<file path=xl/comments1.xml><?xml version="1.0" encoding="utf-8"?>
<comments xmlns="http://schemas.openxmlformats.org/spreadsheetml/2006/main">
  <authors>
    <author>Alex</author>
  </authors>
  <commentList>
    <comment ref="F12" authorId="0">
      <text>
        <r>
          <rPr>
            <sz val="9"/>
            <color indexed="81"/>
            <rFont val="Tahoma"/>
            <family val="2"/>
            <charset val="204"/>
          </rPr>
          <t>Обязательный объет страхования, с которым совместно можно страховать другие объекты.</t>
        </r>
      </text>
    </comment>
    <comment ref="H12" authorId="0">
      <text>
        <r>
          <rPr>
            <sz val="9"/>
            <color indexed="81"/>
            <rFont val="Tahoma"/>
            <family val="2"/>
            <charset val="204"/>
          </rPr>
          <t xml:space="preserve">
Не страхуется отдельно от СТРОЕНИЯ</t>
        </r>
      </text>
    </comment>
    <comment ref="I12" authorId="0">
      <text>
        <r>
          <rPr>
            <sz val="9"/>
            <color indexed="81"/>
            <rFont val="Tahoma"/>
            <family val="2"/>
            <charset val="204"/>
          </rPr>
          <t xml:space="preserve">
Не страхуется отдельно от СТРОЕНИЯ или БАНИ
</t>
        </r>
      </text>
    </comment>
    <comment ref="J12" authorId="0">
      <text>
        <r>
          <rPr>
            <sz val="9"/>
            <color indexed="81"/>
            <rFont val="Tahoma"/>
            <family val="2"/>
            <charset val="204"/>
          </rPr>
          <t xml:space="preserve">
Обязательный объект. Рассматривается как отдельно стоящее здание.
Если в бане имеется движимое имущество и дополнительное оборудование, то страхуется как 
СТРОЕНИЕ. Соответственно стоимость бани ставим в ячейке "СТРОЕНИЕ". А в анкете указываем наличие источников открытого огня.</t>
        </r>
      </text>
    </comment>
    <comment ref="K12" authorId="0">
      <text>
        <r>
          <rPr>
            <sz val="9"/>
            <color indexed="81"/>
            <rFont val="Tahoma"/>
            <family val="2"/>
            <charset val="204"/>
          </rPr>
          <t>Страхуется только совместно с СТРОЕНИЕМ или БАНЕЙ</t>
        </r>
      </text>
    </comment>
    <comment ref="M12" authorId="0">
      <text>
        <r>
          <rPr>
            <sz val="9"/>
            <color indexed="81"/>
            <rFont val="Tahoma"/>
            <family val="2"/>
            <charset val="204"/>
          </rPr>
          <t xml:space="preserve">
Не страхуется отдельно от СТРОЕНИЯ или БАНИ</t>
        </r>
      </text>
    </comment>
    <comment ref="K15" authorId="0">
      <text>
        <r>
          <rPr>
            <sz val="9"/>
            <color indexed="81"/>
            <rFont val="Tahoma"/>
            <family val="2"/>
            <charset val="204"/>
          </rPr>
          <t>Выбирается только тот вариант материала, который преобладает. Например, если забор из кирпича с бетонными/кирпичными столбиками а деревом обрамлена только верхушка, то выбираем вариант "кирпич/бетон". Если бетоном/кирпичом изготовлена только опалубка или столбы, а сам забор из металла или дерева (профиль, доски и т.д.), то выбираем вариант "металл/дерево".</t>
        </r>
        <r>
          <rPr>
            <b/>
            <sz val="9"/>
            <color indexed="81"/>
            <rFont val="Tahoma"/>
            <family val="2"/>
            <charset val="204"/>
          </rPr>
          <t xml:space="preserve"> ВЫБОР ОДНОВРЕМЕННО ДВУХ ВАРИАНТОВ ПРИВОДИТ К ОШИБКЕ</t>
        </r>
      </text>
    </comment>
    <comment ref="L15" authorId="0">
      <text>
        <r>
          <rPr>
            <sz val="9"/>
            <color indexed="81"/>
            <rFont val="Tahoma"/>
            <family val="2"/>
            <charset val="204"/>
          </rPr>
          <t>Выбирается только тот вариант материала, который преобладает. Например, если забор из кирпича с бетонными/кирпичными столбиками а деревом обрамлена только верхушка, то выбираем вариант "кирпич/бетон". Если бетоном/кирпичом изготовлена только опалубка или столбы, а сам забор из металла или дерева (профиль, доски и т.д.), то выбираем вариант "металл/дерево". ВЫБОР ОДНОВРЕМЕННО ДВУХ ВАРИАНТОВ ПРИВОДИТ К ОШИБКЕ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Alex: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24"/>
            <color indexed="81"/>
            <rFont val="Tahoma"/>
            <family val="2"/>
            <charset val="204"/>
          </rPr>
          <t xml:space="preserve">ВНИМАНИЕ!
</t>
        </r>
        <r>
          <rPr>
            <sz val="14"/>
            <color indexed="81"/>
            <rFont val="Tahoma"/>
            <family val="2"/>
            <charset val="204"/>
          </rPr>
          <t>Все пункты анкеты требуют вашего внимания. Пропуск какого-либо пункта может привести к неправильному расчету (удорожанию полиса).</t>
        </r>
      </text>
    </comment>
    <comment ref="D45" authorId="0">
      <text>
        <r>
          <rPr>
            <sz val="9"/>
            <color indexed="81"/>
            <rFont val="Tahoma"/>
            <family val="2"/>
            <charset val="204"/>
          </rPr>
          <t xml:space="preserve">
Абсолютное значение комиссии. Т.е. если 20%, то это 2/3 максимального КВ, а 10% это 1/3 КВ.</t>
        </r>
      </text>
    </comment>
  </commentList>
</comments>
</file>

<file path=xl/connections.xml><?xml version="1.0" encoding="utf-8"?>
<connections xmlns="http://schemas.openxmlformats.org/spreadsheetml/2006/main">
  <connection id="1" sourceFile="K:\чулок2010.xlsx" keepAlive="1" name="чулок2010" type="5" refreshedVersion="0" new="1" background="1">
    <dbPr connection="Provider=Microsoft.ACE.OLEDB.12.0;Password=&quot;&quot;;User ID=Admin;Data Source=K:\чулок2010.xlsx;Mode=Share Deny Write;Extended Properties=&quot;HDR=YES;&quot;;Jet OLEDB:System database=&quot;&quot;;Jet OLEDB:Registry Path=&quot;&quot;;Jet OLEDB:Database Password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ноябрь$" commandType="3"/>
  </connection>
</connections>
</file>

<file path=xl/sharedStrings.xml><?xml version="1.0" encoding="utf-8"?>
<sst xmlns="http://schemas.openxmlformats.org/spreadsheetml/2006/main" count="40" uniqueCount="40">
  <si>
    <t>Движимое имущество</t>
  </si>
  <si>
    <t>Гражданская ответственность</t>
  </si>
  <si>
    <t>Забор</t>
  </si>
  <si>
    <t>Сдача в аренду</t>
  </si>
  <si>
    <t>БАНЯ</t>
  </si>
  <si>
    <r>
      <rPr>
        <b/>
        <sz val="11"/>
        <color theme="1"/>
        <rFont val="Calibri"/>
        <family val="2"/>
        <charset val="204"/>
        <scheme val="minor"/>
      </rPr>
      <t>Страховые суммы</t>
    </r>
    <r>
      <rPr>
        <sz val="10"/>
        <color theme="1"/>
        <rFont val="Calibri"/>
        <family val="2"/>
        <charset val="204"/>
        <scheme val="minor"/>
      </rPr>
      <t xml:space="preserve"> (страхователь сам выбирает стоимость имущества)</t>
    </r>
  </si>
  <si>
    <t>CТРОЕНИЕ</t>
  </si>
  <si>
    <t>конструкция + отделка + тех. оборудование</t>
  </si>
  <si>
    <t>конструкция + отделка</t>
  </si>
  <si>
    <t>кирпич бетон</t>
  </si>
  <si>
    <t>металл дерево</t>
  </si>
  <si>
    <r>
      <rPr>
        <b/>
        <sz val="14"/>
        <color theme="1"/>
        <rFont val="Verdana"/>
        <family val="2"/>
        <charset val="204"/>
      </rPr>
      <t xml:space="preserve">2. </t>
    </r>
    <r>
      <rPr>
        <sz val="11"/>
        <color theme="1"/>
        <rFont val="Verdana"/>
        <family val="2"/>
        <charset val="204"/>
      </rPr>
      <t>Заполните анкету для уточнения условий страхования:</t>
    </r>
  </si>
  <si>
    <r>
      <rPr>
        <sz val="11"/>
        <color theme="1"/>
        <rFont val="Calibri"/>
        <family val="2"/>
        <charset val="204"/>
        <scheme val="minor"/>
      </rPr>
      <t>Каменное / кирпичное строение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i/>
        <sz val="10"/>
        <color theme="1"/>
        <rFont val="Calibri"/>
        <family val="2"/>
        <charset val="204"/>
        <scheme val="minor"/>
      </rPr>
      <t>(не более 15% конструктивных элементов из горючих материалов)</t>
    </r>
  </si>
  <si>
    <r>
      <t>Наличие источников открытого огня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i/>
        <sz val="10"/>
        <color theme="1"/>
        <rFont val="Calibri"/>
        <family val="2"/>
        <charset val="204"/>
        <scheme val="minor"/>
      </rPr>
      <t>(либо расположение бани / сауны в доме или ближе чем в 5 м. от дома)</t>
    </r>
    <r>
      <rPr>
        <sz val="8"/>
        <color theme="1"/>
        <rFont val="Calibri"/>
        <family val="2"/>
        <charset val="204"/>
        <scheme val="minor"/>
      </rPr>
      <t xml:space="preserve"> </t>
    </r>
  </si>
  <si>
    <r>
      <t xml:space="preserve">Наличие охраны строения </t>
    </r>
    <r>
      <rPr>
        <i/>
        <sz val="10"/>
        <color theme="1"/>
        <rFont val="Calibri"/>
        <family val="2"/>
        <charset val="204"/>
        <scheme val="minor"/>
      </rPr>
      <t>(с несением ответственности охраной, видеонаблюдение и сигнализация выведены на пульт )</t>
    </r>
  </si>
  <si>
    <r>
      <t xml:space="preserve">Временное проживание </t>
    </r>
    <r>
      <rPr>
        <i/>
        <sz val="10"/>
        <color theme="1"/>
        <rFont val="Calibri"/>
        <family val="2"/>
        <charset val="204"/>
        <scheme val="minor"/>
      </rPr>
      <t>(отсутствие в течение года более 60 дней (ночей) или пребывание только на выходных)</t>
    </r>
  </si>
  <si>
    <t xml:space="preserve">Примыкание соседних строений </t>
  </si>
  <si>
    <t>Страхование залогового имущества – только конструкции без отделки и имущества</t>
  </si>
  <si>
    <t>Риск ТЕРРОРИЗМ включен в покрытие</t>
  </si>
  <si>
    <r>
      <t xml:space="preserve">Срок страхования </t>
    </r>
    <r>
      <rPr>
        <i/>
        <sz val="10"/>
        <color theme="1"/>
        <rFont val="Calibri"/>
        <family val="2"/>
        <charset val="204"/>
        <scheme val="minor"/>
      </rPr>
      <t>(мес.)</t>
    </r>
  </si>
  <si>
    <r>
      <rPr>
        <sz val="11"/>
        <color theme="1"/>
        <rFont val="Calibri"/>
        <family val="2"/>
        <charset val="204"/>
        <scheme val="minor"/>
      </rPr>
      <t>Франшиза</t>
    </r>
    <r>
      <rPr>
        <sz val="8"/>
        <color theme="1"/>
        <rFont val="Calibri"/>
        <family val="2"/>
        <charset val="204"/>
        <scheme val="minor"/>
      </rPr>
      <t xml:space="preserve"> (не выплачивается при любом страховом случае, но помогает сэкономить на стоимости страховки и получить выплату при действительно серьезных неприятностях)</t>
    </r>
  </si>
  <si>
    <r>
      <rPr>
        <b/>
        <sz val="14"/>
        <color theme="1"/>
        <rFont val="Verdana"/>
        <family val="2"/>
        <charset val="204"/>
      </rPr>
      <t>3.</t>
    </r>
    <r>
      <rPr>
        <sz val="8"/>
        <color theme="1"/>
        <rFont val="Verdana"/>
        <family val="2"/>
        <charset val="204"/>
      </rPr>
      <t xml:space="preserve"> </t>
    </r>
    <r>
      <rPr>
        <sz val="11"/>
        <color theme="1"/>
        <rFont val="Verdana"/>
        <family val="2"/>
        <charset val="204"/>
      </rPr>
      <t>Результаты расчета:</t>
    </r>
  </si>
  <si>
    <r>
      <rPr>
        <b/>
        <sz val="11"/>
        <color theme="1"/>
        <rFont val="Calibri"/>
        <family val="2"/>
        <charset val="204"/>
        <scheme val="minor"/>
      </rPr>
      <t>Пакеты рисков</t>
    </r>
    <r>
      <rPr>
        <sz val="8"/>
        <color theme="1"/>
        <rFont val="Calibri"/>
        <family val="2"/>
        <charset val="204"/>
        <scheme val="minor"/>
      </rPr>
      <t xml:space="preserve"> (варианты страхования)</t>
    </r>
  </si>
  <si>
    <t>Единовременная оплата</t>
  </si>
  <si>
    <t>Оплата по полугодиям 2-мя платежами по:</t>
  </si>
  <si>
    <t>Оплата по кварталам 4-мя платежами по:</t>
  </si>
  <si>
    <r>
      <rPr>
        <b/>
        <sz val="11"/>
        <color theme="1"/>
        <rFont val="Calibri"/>
        <family val="2"/>
        <charset val="204"/>
        <scheme val="minor"/>
      </rPr>
      <t>1.</t>
    </r>
    <r>
      <rPr>
        <sz val="11"/>
        <color theme="1"/>
        <rFont val="Calibri"/>
        <family val="2"/>
        <charset val="204"/>
        <scheme val="minor"/>
      </rPr>
      <t xml:space="preserve"> ПЖ</t>
    </r>
  </si>
  <si>
    <r>
      <rPr>
        <b/>
        <sz val="11"/>
        <color theme="1"/>
        <rFont val="Calibri"/>
        <family val="2"/>
        <charset val="204"/>
        <scheme val="minor"/>
      </rPr>
      <t>2.</t>
    </r>
    <r>
      <rPr>
        <sz val="11"/>
        <color theme="1"/>
        <rFont val="Calibri"/>
        <family val="2"/>
        <charset val="204"/>
        <scheme val="minor"/>
      </rPr>
      <t xml:space="preserve"> ПЖ, ПДТЛ, КГ, СБ</t>
    </r>
  </si>
  <si>
    <r>
      <rPr>
        <b/>
        <sz val="11"/>
        <color theme="1"/>
        <rFont val="Calibri"/>
        <family val="2"/>
        <charset val="204"/>
        <scheme val="minor"/>
      </rPr>
      <t>3.</t>
    </r>
    <r>
      <rPr>
        <sz val="11"/>
        <color theme="1"/>
        <rFont val="Calibri"/>
        <family val="2"/>
        <charset val="204"/>
        <scheme val="minor"/>
      </rPr>
      <t xml:space="preserve"> ПЖ, ПДТЛ, КГ, СБ, ПВ, СТ</t>
    </r>
  </si>
  <si>
    <t>НЕТ</t>
  </si>
  <si>
    <t>ДА</t>
  </si>
  <si>
    <t>Наличие металлических дверей и решеток на окнах 1 этажа</t>
  </si>
  <si>
    <r>
      <t xml:space="preserve">КАЛЬКУЛЯТОР по расчету стоимости страхования </t>
    </r>
    <r>
      <rPr>
        <b/>
        <sz val="11"/>
        <color rgb="FF3C8044"/>
        <rFont val="Verdana"/>
        <family val="2"/>
        <charset val="204"/>
      </rPr>
      <t>загородных построек</t>
    </r>
    <r>
      <rPr>
        <sz val="11"/>
        <color rgb="FF3C8044"/>
        <rFont val="Verdana"/>
        <family val="2"/>
        <charset val="204"/>
      </rPr>
      <t xml:space="preserve"> для Санкт-Петербурга и Ленинградской области</t>
    </r>
  </si>
  <si>
    <r>
      <rPr>
        <b/>
        <sz val="14"/>
        <color theme="1"/>
        <rFont val="Verdana"/>
        <family val="2"/>
        <charset val="204"/>
      </rPr>
      <t>1</t>
    </r>
    <r>
      <rPr>
        <sz val="11"/>
        <color theme="1"/>
        <rFont val="Verdana"/>
        <family val="2"/>
        <charset val="204"/>
      </rPr>
      <t xml:space="preserve">. Выберите объекты  и укажите их стоимость </t>
    </r>
    <r>
      <rPr>
        <sz val="9"/>
        <color theme="1"/>
        <rFont val="Verdana"/>
        <family val="2"/>
        <charset val="204"/>
      </rPr>
      <t>(близкую к действительной)</t>
    </r>
    <r>
      <rPr>
        <sz val="11"/>
        <color theme="1"/>
        <rFont val="Verdana"/>
        <family val="2"/>
        <charset val="204"/>
      </rPr>
      <t xml:space="preserve">. </t>
    </r>
  </si>
  <si>
    <t>Тех. оборудование</t>
  </si>
  <si>
    <r>
      <t xml:space="preserve">Незавершенное строительство </t>
    </r>
    <r>
      <rPr>
        <i/>
        <sz val="10"/>
        <color theme="1"/>
        <rFont val="Calibri"/>
        <family val="2"/>
        <charset val="204"/>
        <scheme val="minor"/>
      </rPr>
      <t xml:space="preserve">(см. ниже) </t>
    </r>
    <r>
      <rPr>
        <sz val="11"/>
        <color theme="1"/>
        <rFont val="Calibri"/>
        <family val="2"/>
        <charset val="204"/>
        <scheme val="minor"/>
      </rPr>
      <t>категория</t>
    </r>
  </si>
  <si>
    <r>
      <t xml:space="preserve">Переход из другой компании </t>
    </r>
    <r>
      <rPr>
        <i/>
        <sz val="10"/>
        <color theme="1"/>
        <rFont val="Calibri"/>
        <family val="2"/>
        <charset val="204"/>
        <scheme val="minor"/>
      </rPr>
      <t>(при наличии полиса другой компании и перерыва не более 3х месяцев)</t>
    </r>
  </si>
  <si>
    <r>
      <rPr>
        <b/>
        <sz val="11"/>
        <color theme="1"/>
        <rFont val="Calibri"/>
        <family val="2"/>
        <charset val="204"/>
        <scheme val="minor"/>
      </rPr>
      <t>ПЖ</t>
    </r>
    <r>
      <rPr>
        <sz val="11"/>
        <color theme="1"/>
        <rFont val="Calibri"/>
        <family val="2"/>
        <charset val="204"/>
        <scheme val="minor"/>
      </rPr>
      <t xml:space="preserve"> - Пожар, Удар молнии, Взрыв газа 
</t>
    </r>
    <r>
      <rPr>
        <b/>
        <sz val="11"/>
        <color theme="1"/>
        <rFont val="Calibri"/>
        <family val="2"/>
        <charset val="204"/>
        <scheme val="minor"/>
      </rPr>
      <t>ПВ</t>
    </r>
    <r>
      <rPr>
        <sz val="11"/>
        <color theme="1"/>
        <rFont val="Calibri"/>
        <family val="2"/>
        <charset val="204"/>
        <scheme val="minor"/>
      </rPr>
      <t xml:space="preserve"> - Повреждение водой из водопроводных,отопительных, канализационных и противопожарных систем
</t>
    </r>
    <r>
      <rPr>
        <b/>
        <sz val="11"/>
        <color theme="1"/>
        <rFont val="Calibri"/>
        <family val="2"/>
        <charset val="204"/>
        <scheme val="minor"/>
      </rPr>
      <t>СБ</t>
    </r>
    <r>
      <rPr>
        <sz val="11"/>
        <color theme="1"/>
        <rFont val="Calibri"/>
        <family val="2"/>
        <charset val="204"/>
        <scheme val="minor"/>
      </rPr>
      <t xml:space="preserve"> - Стихийные бедствия
</t>
    </r>
    <r>
      <rPr>
        <b/>
        <sz val="11"/>
        <color theme="1"/>
        <rFont val="Calibri"/>
        <family val="2"/>
        <charset val="204"/>
        <scheme val="minor"/>
      </rPr>
      <t>КГ</t>
    </r>
    <r>
      <rPr>
        <sz val="11"/>
        <color theme="1"/>
        <rFont val="Calibri"/>
        <family val="2"/>
        <charset val="204"/>
        <scheme val="minor"/>
      </rPr>
      <t xml:space="preserve"> - Кража со взломом, Грабеж 
</t>
    </r>
    <r>
      <rPr>
        <b/>
        <sz val="11"/>
        <color theme="1"/>
        <rFont val="Calibri"/>
        <family val="2"/>
        <charset val="204"/>
        <scheme val="minor"/>
      </rPr>
      <t>ПДТЛ</t>
    </r>
    <r>
      <rPr>
        <sz val="11"/>
        <color theme="1"/>
        <rFont val="Calibri"/>
        <family val="2"/>
        <charset val="204"/>
        <scheme val="minor"/>
      </rPr>
      <t xml:space="preserve"> - Противоправные действия третьих лиц
</t>
    </r>
    <r>
      <rPr>
        <b/>
        <sz val="11"/>
        <color theme="1"/>
        <rFont val="Calibri"/>
        <family val="2"/>
        <charset val="204"/>
        <scheme val="minor"/>
      </rPr>
      <t>СТ</t>
    </r>
    <r>
      <rPr>
        <sz val="11"/>
        <color theme="1"/>
        <rFont val="Calibri"/>
        <family val="2"/>
        <charset val="204"/>
        <scheme val="minor"/>
      </rPr>
      <t xml:space="preserve"> - Столкновение, Удар 
</t>
    </r>
    <r>
      <rPr>
        <b/>
        <sz val="11"/>
        <color theme="1"/>
        <rFont val="Calibri"/>
        <family val="2"/>
        <charset val="204"/>
        <scheme val="minor"/>
      </rPr>
      <t>ТЕРРОРИЗМ</t>
    </r>
    <r>
      <rPr>
        <sz val="11"/>
        <color theme="1"/>
        <rFont val="Calibri"/>
        <family val="2"/>
        <charset val="204"/>
        <scheme val="minor"/>
      </rPr>
      <t xml:space="preserve"> - Терроризм, Диверсия </t>
    </r>
  </si>
  <si>
    <t>Наличие действующего полиса РЕСО кроме ОСАГО, стоимостью не менее 1000 руб.</t>
  </si>
  <si>
    <t>минус часть КВ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</si>
</sst>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rgb="FF3C8044"/>
      <name val="Verdana"/>
      <family val="2"/>
      <charset val="204"/>
    </font>
    <font>
      <sz val="10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3C8044"/>
      <name val="Verdana"/>
      <family val="2"/>
      <charset val="204"/>
    </font>
    <font>
      <b/>
      <sz val="12"/>
      <color theme="9" tint="-0.499984740745262"/>
      <name val="Calibri"/>
      <family val="2"/>
      <charset val="204"/>
      <scheme val="minor"/>
    </font>
    <font>
      <sz val="11"/>
      <color theme="1"/>
      <name val="Verdana"/>
      <family val="2"/>
      <charset val="204"/>
    </font>
    <font>
      <b/>
      <sz val="14"/>
      <color theme="1"/>
      <name val="Verdana"/>
      <family val="2"/>
      <charset val="204"/>
    </font>
    <font>
      <sz val="9"/>
      <color theme="1"/>
      <name val="Verdana"/>
      <family val="2"/>
      <charset val="204"/>
    </font>
    <font>
      <b/>
      <sz val="8"/>
      <color rgb="FF005426"/>
      <name val="Calibri"/>
      <family val="2"/>
      <charset val="204"/>
      <scheme val="minor"/>
    </font>
    <font>
      <sz val="8"/>
      <color rgb="FF005426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8"/>
      <color theme="1"/>
      <name val="Verdana"/>
      <family val="2"/>
      <charset val="204"/>
    </font>
    <font>
      <i/>
      <sz val="12"/>
      <color theme="3"/>
      <name val="Verdana"/>
      <family val="2"/>
      <charset val="204"/>
    </font>
    <font>
      <sz val="11"/>
      <color rgb="FFFF0000"/>
      <name val="Calibri"/>
      <family val="2"/>
      <charset val="204"/>
      <scheme val="minor"/>
    </font>
    <font>
      <sz val="14"/>
      <color indexed="81"/>
      <name val="Tahoma"/>
      <family val="2"/>
      <charset val="204"/>
    </font>
    <font>
      <sz val="24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Verdana"/>
      <family val="2"/>
      <charset val="204"/>
    </font>
    <font>
      <b/>
      <sz val="11"/>
      <color rgb="FF00B050"/>
      <name val="Calibri"/>
      <family val="2"/>
      <charset val="204"/>
      <scheme val="minor"/>
    </font>
    <font>
      <b/>
      <sz val="11"/>
      <color rgb="FF146F0F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gray0625">
        <fgColor theme="0"/>
      </patternFill>
    </fill>
    <fill>
      <patternFill patternType="gray0625">
        <fgColor theme="0"/>
        <bgColor rgb="FFE1FFF3"/>
      </patternFill>
    </fill>
    <fill>
      <patternFill patternType="gray0625">
        <fgColor theme="0"/>
        <bgColor rgb="FFF3FFFA"/>
      </patternFill>
    </fill>
    <fill>
      <patternFill patternType="gray0625">
        <fgColor theme="0"/>
        <bgColor rgb="FFFFFFE1"/>
      </patternFill>
    </fill>
  </fills>
  <borders count="44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18" fillId="5" borderId="30" xfId="0" applyFont="1" applyFill="1" applyBorder="1" applyAlignment="1" applyProtection="1">
      <alignment horizontal="center" vertical="center" wrapText="1"/>
      <protection locked="0"/>
    </xf>
    <xf numFmtId="0" fontId="16" fillId="5" borderId="31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 wrapText="1"/>
      <protection hidden="1"/>
    </xf>
    <xf numFmtId="0" fontId="21" fillId="2" borderId="0" xfId="0" applyFont="1" applyFill="1" applyAlignment="1" applyProtection="1">
      <alignment horizontal="center" vertical="center" wrapText="1"/>
      <protection hidden="1"/>
    </xf>
    <xf numFmtId="0" fontId="21" fillId="2" borderId="0" xfId="0" applyFont="1" applyFill="1" applyAlignment="1" applyProtection="1">
      <alignment vertical="center" wrapText="1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0" fontId="5" fillId="2" borderId="7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14" fillId="4" borderId="19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vertical="center" wrapText="1"/>
      <protection hidden="1"/>
    </xf>
    <xf numFmtId="1" fontId="16" fillId="5" borderId="28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0" xfId="0" applyNumberFormat="1" applyFont="1" applyFill="1" applyBorder="1" applyAlignment="1" applyProtection="1">
      <alignment horizontal="center" vertical="center" wrapText="1"/>
      <protection hidden="1"/>
    </xf>
    <xf numFmtId="9" fontId="0" fillId="2" borderId="9" xfId="0" applyNumberFormat="1" applyFill="1" applyBorder="1" applyAlignment="1" applyProtection="1">
      <alignment horizontal="center" vertical="center" wrapText="1"/>
      <protection locked="0"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18" fillId="5" borderId="43" xfId="0" applyFont="1" applyFill="1" applyBorder="1" applyAlignment="1" applyProtection="1">
      <alignment horizontal="center" vertical="center" wrapText="1"/>
      <protection locked="0"/>
    </xf>
    <xf numFmtId="0" fontId="26" fillId="2" borderId="7" xfId="0" applyFont="1" applyFill="1" applyBorder="1" applyAlignment="1" applyProtection="1">
      <alignment horizontal="center" vertical="center" wrapText="1"/>
      <protection hidden="1"/>
    </xf>
    <xf numFmtId="0" fontId="27" fillId="2" borderId="15" xfId="0" applyFont="1" applyFill="1" applyBorder="1" applyAlignment="1" applyProtection="1">
      <alignment vertical="center" wrapText="1"/>
      <protection hidden="1"/>
    </xf>
    <xf numFmtId="0" fontId="27" fillId="2" borderId="0" xfId="0" applyFont="1" applyFill="1" applyBorder="1" applyAlignment="1" applyProtection="1">
      <alignment vertical="center" wrapText="1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0" fillId="2" borderId="13" xfId="0" applyFill="1" applyBorder="1" applyAlignment="1" applyProtection="1">
      <alignment horizontal="center" vertical="center" wrapText="1"/>
      <protection hidden="1"/>
    </xf>
    <xf numFmtId="0" fontId="24" fillId="2" borderId="13" xfId="0" applyFont="1" applyFill="1" applyBorder="1" applyAlignment="1" applyProtection="1">
      <alignment horizontal="right" vertical="center" wrapText="1"/>
      <protection hidden="1"/>
    </xf>
    <xf numFmtId="0" fontId="0" fillId="2" borderId="15" xfId="0" applyFill="1" applyBorder="1" applyAlignment="1" applyProtection="1">
      <alignment horizontal="center" vertical="center" wrapText="1"/>
      <protection hidden="1"/>
    </xf>
    <xf numFmtId="0" fontId="0" fillId="2" borderId="0" xfId="0" applyFill="1" applyBorder="1" applyAlignment="1" applyProtection="1">
      <alignment horizontal="center" vertical="center" wrapText="1"/>
      <protection hidden="1"/>
    </xf>
    <xf numFmtId="0" fontId="0" fillId="2" borderId="16" xfId="0" applyFill="1" applyBorder="1" applyAlignment="1" applyProtection="1">
      <alignment horizontal="center" vertical="center" wrapText="1"/>
      <protection hidden="1"/>
    </xf>
    <xf numFmtId="0" fontId="0" fillId="2" borderId="17" xfId="0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left" vertical="center" wrapText="1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14" fontId="10" fillId="2" borderId="17" xfId="0" applyNumberFormat="1" applyFont="1" applyFill="1" applyBorder="1" applyAlignment="1" applyProtection="1">
      <alignment horizontal="center" vertical="center" wrapText="1"/>
      <protection hidden="1"/>
    </xf>
    <xf numFmtId="0" fontId="10" fillId="2" borderId="17" xfId="0" applyFont="1" applyFill="1" applyBorder="1" applyAlignment="1" applyProtection="1">
      <alignment horizontal="center" vertical="center" wrapText="1"/>
      <protection hidden="1"/>
    </xf>
    <xf numFmtId="0" fontId="11" fillId="2" borderId="12" xfId="0" applyFont="1" applyFill="1" applyBorder="1" applyAlignment="1" applyProtection="1">
      <alignment horizontal="center" vertical="center" wrapText="1"/>
      <protection hidden="1"/>
    </xf>
    <xf numFmtId="0" fontId="0" fillId="2" borderId="14" xfId="0" applyFill="1" applyBorder="1" applyAlignment="1" applyProtection="1">
      <alignment horizontal="center" vertical="center" wrapText="1"/>
      <protection hidden="1"/>
    </xf>
    <xf numFmtId="0" fontId="0" fillId="2" borderId="7" xfId="0" applyFill="1" applyBorder="1" applyAlignment="1" applyProtection="1">
      <alignment horizontal="center" vertical="center" wrapText="1"/>
      <protection hidden="1"/>
    </xf>
    <xf numFmtId="0" fontId="0" fillId="2" borderId="18" xfId="0" applyFill="1" applyBorder="1" applyAlignment="1" applyProtection="1">
      <alignment horizontal="center" vertical="center" wrapText="1"/>
      <protection hidden="1"/>
    </xf>
    <xf numFmtId="0" fontId="0" fillId="3" borderId="16" xfId="0" applyFill="1" applyBorder="1" applyAlignment="1" applyProtection="1">
      <alignment horizontal="center" vertical="center" wrapText="1"/>
      <protection hidden="1"/>
    </xf>
    <xf numFmtId="0" fontId="0" fillId="3" borderId="17" xfId="0" applyFill="1" applyBorder="1" applyAlignment="1" applyProtection="1">
      <alignment horizontal="center" vertical="center" wrapText="1"/>
      <protection hidden="1"/>
    </xf>
    <xf numFmtId="0" fontId="14" fillId="4" borderId="19" xfId="0" applyFont="1" applyFill="1" applyBorder="1" applyAlignment="1" applyProtection="1">
      <alignment horizontal="center" vertical="center" wrapText="1"/>
      <protection hidden="1"/>
    </xf>
    <xf numFmtId="0" fontId="14" fillId="4" borderId="20" xfId="0" applyFont="1" applyFill="1" applyBorder="1" applyAlignment="1" applyProtection="1">
      <alignment horizontal="center" vertical="center" wrapText="1"/>
      <protection hidden="1"/>
    </xf>
    <xf numFmtId="0" fontId="14" fillId="4" borderId="21" xfId="0" applyFont="1" applyFill="1" applyBorder="1" applyAlignment="1" applyProtection="1">
      <alignment horizontal="center" vertical="center" wrapText="1"/>
      <protection hidden="1"/>
    </xf>
    <xf numFmtId="0" fontId="15" fillId="4" borderId="24" xfId="0" applyFont="1" applyFill="1" applyBorder="1" applyAlignment="1" applyProtection="1">
      <alignment horizontal="center" vertical="center" wrapText="1"/>
      <protection hidden="1"/>
    </xf>
    <xf numFmtId="0" fontId="15" fillId="4" borderId="21" xfId="0" applyFont="1" applyFill="1" applyBorder="1" applyAlignment="1" applyProtection="1">
      <alignment horizontal="center" vertical="center" wrapText="1"/>
      <protection hidden="1"/>
    </xf>
    <xf numFmtId="0" fontId="14" fillId="4" borderId="12" xfId="0" applyFont="1" applyFill="1" applyBorder="1" applyAlignment="1" applyProtection="1">
      <alignment horizontal="center" vertical="center" wrapText="1"/>
      <protection hidden="1"/>
    </xf>
    <xf numFmtId="0" fontId="15" fillId="4" borderId="14" xfId="0" applyFont="1" applyFill="1" applyBorder="1" applyAlignment="1" applyProtection="1">
      <alignment horizontal="center" vertical="center" wrapText="1"/>
      <protection hidden="1"/>
    </xf>
    <xf numFmtId="0" fontId="15" fillId="4" borderId="15" xfId="0" applyFont="1" applyFill="1" applyBorder="1" applyAlignment="1" applyProtection="1">
      <alignment horizontal="center" vertical="center" wrapText="1"/>
      <protection hidden="1"/>
    </xf>
    <xf numFmtId="0" fontId="15" fillId="4" borderId="7" xfId="0" applyFont="1" applyFill="1" applyBorder="1" applyAlignment="1" applyProtection="1">
      <alignment horizontal="center" vertical="center" wrapText="1"/>
      <protection hidden="1"/>
    </xf>
    <xf numFmtId="0" fontId="15" fillId="4" borderId="26" xfId="0" applyFont="1" applyFill="1" applyBorder="1" applyAlignment="1" applyProtection="1">
      <alignment horizontal="center" vertical="center" wrapText="1"/>
      <protection hidden="1"/>
    </xf>
    <xf numFmtId="0" fontId="15" fillId="4" borderId="27" xfId="0" applyFont="1" applyFill="1" applyBorder="1" applyAlignment="1" applyProtection="1">
      <alignment horizontal="center" vertical="center" wrapText="1"/>
      <protection hidden="1"/>
    </xf>
    <xf numFmtId="0" fontId="1" fillId="4" borderId="22" xfId="0" applyFont="1" applyFill="1" applyBorder="1" applyAlignment="1" applyProtection="1">
      <alignment horizontal="center" vertical="center" wrapText="1"/>
      <protection hidden="1"/>
    </xf>
    <xf numFmtId="0" fontId="1" fillId="4" borderId="23" xfId="0" applyFont="1" applyFill="1" applyBorder="1" applyAlignment="1" applyProtection="1">
      <alignment horizontal="center" vertical="center" wrapText="1"/>
      <protection hidden="1"/>
    </xf>
    <xf numFmtId="0" fontId="1" fillId="4" borderId="15" xfId="0" applyFont="1" applyFill="1" applyBorder="1" applyAlignment="1" applyProtection="1">
      <alignment horizontal="center" vertical="center" wrapText="1"/>
      <protection hidden="1"/>
    </xf>
    <xf numFmtId="0" fontId="1" fillId="4" borderId="7" xfId="0" applyFont="1" applyFill="1" applyBorder="1" applyAlignment="1" applyProtection="1">
      <alignment horizontal="center" vertical="center" wrapText="1"/>
      <protection hidden="1"/>
    </xf>
    <xf numFmtId="0" fontId="1" fillId="4" borderId="25" xfId="0" applyFont="1" applyFill="1" applyBorder="1" applyAlignment="1" applyProtection="1">
      <alignment horizontal="center" vertical="center" wrapText="1"/>
      <protection hidden="1"/>
    </xf>
    <xf numFmtId="0" fontId="1" fillId="4" borderId="24" xfId="0" applyFont="1" applyFill="1" applyBorder="1" applyAlignment="1" applyProtection="1">
      <alignment horizontal="center" vertical="center" wrapText="1"/>
      <protection hidden="1"/>
    </xf>
    <xf numFmtId="0" fontId="0" fillId="4" borderId="5" xfId="0" applyFill="1" applyBorder="1" applyAlignment="1" applyProtection="1">
      <alignment horizontal="left" vertical="center" wrapText="1"/>
      <protection hidden="1"/>
    </xf>
    <xf numFmtId="0" fontId="0" fillId="4" borderId="8" xfId="0" applyFill="1" applyBorder="1" applyAlignment="1" applyProtection="1">
      <alignment horizontal="left" vertical="center" wrapText="1"/>
      <protection hidden="1"/>
    </xf>
    <xf numFmtId="0" fontId="0" fillId="4" borderId="29" xfId="0" applyFill="1" applyBorder="1" applyAlignment="1" applyProtection="1">
      <alignment horizontal="left" vertical="center" wrapText="1"/>
      <protection hidden="1"/>
    </xf>
    <xf numFmtId="0" fontId="27" fillId="2" borderId="5" xfId="0" applyFont="1" applyFill="1" applyBorder="1" applyAlignment="1" applyProtection="1">
      <alignment horizontal="left" vertical="center" wrapText="1"/>
      <protection hidden="1"/>
    </xf>
    <xf numFmtId="0" fontId="27" fillId="2" borderId="6" xfId="0" applyFont="1" applyFill="1" applyBorder="1" applyAlignment="1" applyProtection="1">
      <alignment horizontal="left" vertical="center" wrapText="1"/>
      <protection hidden="1"/>
    </xf>
    <xf numFmtId="0" fontId="25" fillId="2" borderId="0" xfId="0" applyFont="1" applyFill="1" applyBorder="1" applyAlignment="1" applyProtection="1">
      <alignment horizontal="right" vertical="center" wrapText="1"/>
      <protection hidden="1"/>
    </xf>
    <xf numFmtId="1" fontId="16" fillId="5" borderId="28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3" xfId="0" applyFont="1" applyFill="1" applyBorder="1" applyAlignment="1" applyProtection="1">
      <alignment horizontal="center" vertical="center" wrapText="1"/>
      <protection hidden="1"/>
    </xf>
    <xf numFmtId="0" fontId="11" fillId="2" borderId="14" xfId="0" applyFont="1" applyFill="1" applyBorder="1" applyAlignment="1" applyProtection="1">
      <alignment horizontal="center" vertical="center" wrapText="1"/>
      <protection hidden="1"/>
    </xf>
    <xf numFmtId="0" fontId="11" fillId="2" borderId="16" xfId="0" applyFont="1" applyFill="1" applyBorder="1" applyAlignment="1" applyProtection="1">
      <alignment horizontal="center" vertical="center" wrapText="1"/>
      <protection hidden="1"/>
    </xf>
    <xf numFmtId="0" fontId="11" fillId="2" borderId="17" xfId="0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center" vertical="center" wrapText="1"/>
      <protection hidden="1"/>
    </xf>
    <xf numFmtId="0" fontId="1" fillId="4" borderId="5" xfId="0" applyFont="1" applyFill="1" applyBorder="1" applyAlignment="1" applyProtection="1">
      <alignment horizontal="left" vertical="center" wrapText="1"/>
      <protection hidden="1"/>
    </xf>
    <xf numFmtId="0" fontId="1" fillId="4" borderId="8" xfId="0" applyFont="1" applyFill="1" applyBorder="1" applyAlignment="1" applyProtection="1">
      <alignment horizontal="left" vertical="center" wrapText="1"/>
      <protection hidden="1"/>
    </xf>
    <xf numFmtId="0" fontId="1" fillId="4" borderId="29" xfId="0" applyFont="1" applyFill="1" applyBorder="1" applyAlignment="1" applyProtection="1">
      <alignment horizontal="left" vertical="center" wrapText="1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1" fillId="4" borderId="32" xfId="0" applyFont="1" applyFill="1" applyBorder="1" applyAlignment="1" applyProtection="1">
      <alignment horizontal="center" vertical="center" wrapText="1"/>
      <protection hidden="1"/>
    </xf>
    <xf numFmtId="0" fontId="1" fillId="4" borderId="16" xfId="0" applyFont="1" applyFill="1" applyBorder="1" applyAlignment="1" applyProtection="1">
      <alignment horizontal="center" vertical="center" wrapText="1"/>
      <protection hidden="1"/>
    </xf>
    <xf numFmtId="0" fontId="1" fillId="4" borderId="17" xfId="0" applyFont="1" applyFill="1" applyBorder="1" applyAlignment="1" applyProtection="1">
      <alignment horizontal="center" vertical="center" wrapText="1"/>
      <protection hidden="1"/>
    </xf>
    <xf numFmtId="0" fontId="1" fillId="4" borderId="34" xfId="0" applyFont="1" applyFill="1" applyBorder="1" applyAlignment="1" applyProtection="1">
      <alignment horizontal="center" vertical="center" wrapText="1"/>
      <protection hidden="1"/>
    </xf>
    <xf numFmtId="0" fontId="16" fillId="5" borderId="33" xfId="0" applyFont="1" applyFill="1" applyBorder="1" applyAlignment="1" applyProtection="1">
      <alignment horizontal="center" vertical="center" wrapText="1"/>
      <protection locked="0"/>
    </xf>
    <xf numFmtId="0" fontId="16" fillId="5" borderId="14" xfId="0" applyFont="1" applyFill="1" applyBorder="1" applyAlignment="1" applyProtection="1">
      <alignment horizontal="center" vertical="center" wrapText="1"/>
      <protection locked="0"/>
    </xf>
    <xf numFmtId="0" fontId="16" fillId="5" borderId="35" xfId="0" applyFont="1" applyFill="1" applyBorder="1" applyAlignment="1" applyProtection="1">
      <alignment horizontal="center" vertical="center" wrapText="1"/>
      <protection locked="0"/>
    </xf>
    <xf numFmtId="0" fontId="16" fillId="5" borderId="18" xfId="0" applyFont="1" applyFill="1" applyBorder="1" applyAlignment="1" applyProtection="1">
      <alignment horizontal="center" vertical="center" wrapText="1"/>
      <protection locked="0"/>
    </xf>
    <xf numFmtId="0" fontId="19" fillId="2" borderId="12" xfId="0" applyFont="1" applyFill="1" applyBorder="1" applyAlignment="1" applyProtection="1">
      <alignment horizontal="center" vertical="center" wrapText="1"/>
      <protection hidden="1"/>
    </xf>
    <xf numFmtId="0" fontId="19" fillId="2" borderId="13" xfId="0" applyFont="1" applyFill="1" applyBorder="1" applyAlignment="1" applyProtection="1">
      <alignment horizontal="center" vertical="center" wrapText="1"/>
      <protection hidden="1"/>
    </xf>
    <xf numFmtId="0" fontId="19" fillId="2" borderId="14" xfId="0" applyFont="1" applyFill="1" applyBorder="1" applyAlignment="1" applyProtection="1">
      <alignment horizontal="center" vertical="center" wrapText="1"/>
      <protection hidden="1"/>
    </xf>
    <xf numFmtId="0" fontId="19" fillId="2" borderId="16" xfId="0" applyFont="1" applyFill="1" applyBorder="1" applyAlignment="1" applyProtection="1">
      <alignment horizontal="center" vertical="center" wrapText="1"/>
      <protection hidden="1"/>
    </xf>
    <xf numFmtId="0" fontId="19" fillId="2" borderId="17" xfId="0" applyFont="1" applyFill="1" applyBorder="1" applyAlignment="1" applyProtection="1">
      <alignment horizontal="center" vertical="center" wrapText="1"/>
      <protection hidden="1"/>
    </xf>
    <xf numFmtId="0" fontId="19" fillId="2" borderId="18" xfId="0" applyFont="1" applyFill="1" applyBorder="1" applyAlignment="1" applyProtection="1">
      <alignment horizontal="center" vertical="center" wrapText="1"/>
      <protection hidden="1"/>
    </xf>
    <xf numFmtId="0" fontId="1" fillId="3" borderId="12" xfId="0" applyFont="1" applyFill="1" applyBorder="1" applyAlignment="1" applyProtection="1">
      <alignment horizontal="center" vertical="center" wrapText="1"/>
      <protection hidden="1"/>
    </xf>
    <xf numFmtId="0" fontId="1" fillId="3" borderId="13" xfId="0" applyFont="1" applyFill="1" applyBorder="1" applyAlignment="1" applyProtection="1">
      <alignment horizontal="center" vertical="center" wrapText="1"/>
      <protection hidden="1"/>
    </xf>
    <xf numFmtId="0" fontId="1" fillId="3" borderId="14" xfId="0" applyFont="1" applyFill="1" applyBorder="1" applyAlignment="1" applyProtection="1">
      <alignment horizontal="center" vertical="center" wrapText="1"/>
      <protection hidden="1"/>
    </xf>
    <xf numFmtId="0" fontId="1" fillId="3" borderId="15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Border="1" applyAlignment="1" applyProtection="1">
      <alignment horizontal="center" vertical="center" wrapText="1"/>
      <protection hidden="1"/>
    </xf>
    <xf numFmtId="0" fontId="1" fillId="3" borderId="7" xfId="0" applyFont="1" applyFill="1" applyBorder="1" applyAlignment="1" applyProtection="1">
      <alignment horizontal="center" vertical="center" wrapText="1"/>
      <protection hidden="1"/>
    </xf>
    <xf numFmtId="0" fontId="0" fillId="3" borderId="10" xfId="0" applyFill="1" applyBorder="1" applyAlignment="1" applyProtection="1">
      <alignment horizontal="center" vertical="center" wrapText="1"/>
      <protection hidden="1"/>
    </xf>
    <xf numFmtId="0" fontId="0" fillId="3" borderId="11" xfId="0" applyFill="1" applyBorder="1" applyAlignment="1" applyProtection="1">
      <alignment horizontal="center" vertical="center" wrapText="1"/>
      <protection hidden="1"/>
    </xf>
    <xf numFmtId="0" fontId="0" fillId="3" borderId="12" xfId="0" applyFill="1" applyBorder="1" applyAlignment="1" applyProtection="1">
      <alignment horizontal="center" vertical="center" wrapText="1"/>
      <protection hidden="1"/>
    </xf>
    <xf numFmtId="0" fontId="0" fillId="3" borderId="13" xfId="0" applyFill="1" applyBorder="1" applyAlignment="1" applyProtection="1">
      <alignment horizontal="center" vertical="center" wrapText="1"/>
      <protection hidden="1"/>
    </xf>
    <xf numFmtId="0" fontId="0" fillId="3" borderId="14" xfId="0" applyFill="1" applyBorder="1" applyAlignment="1" applyProtection="1">
      <alignment horizontal="center" vertical="center" wrapText="1"/>
      <protection hidden="1"/>
    </xf>
    <xf numFmtId="0" fontId="0" fillId="3" borderId="26" xfId="0" applyFill="1" applyBorder="1" applyAlignment="1" applyProtection="1">
      <alignment horizontal="center" vertical="center" wrapText="1"/>
      <protection hidden="1"/>
    </xf>
    <xf numFmtId="0" fontId="0" fillId="3" borderId="1" xfId="0" applyFill="1" applyBorder="1" applyAlignment="1" applyProtection="1">
      <alignment horizontal="center" vertical="center" wrapText="1"/>
      <protection hidden="1"/>
    </xf>
    <xf numFmtId="0" fontId="0" fillId="3" borderId="27" xfId="0" applyFill="1" applyBorder="1" applyAlignment="1" applyProtection="1">
      <alignment horizontal="center" vertical="center" wrapText="1"/>
      <protection hidden="1"/>
    </xf>
    <xf numFmtId="2" fontId="20" fillId="2" borderId="37" xfId="0" applyNumberFormat="1" applyFont="1" applyFill="1" applyBorder="1" applyAlignment="1" applyProtection="1">
      <alignment horizontal="right" vertical="center" wrapText="1"/>
      <protection hidden="1"/>
    </xf>
    <xf numFmtId="2" fontId="20" fillId="2" borderId="38" xfId="0" applyNumberFormat="1" applyFont="1" applyFill="1" applyBorder="1" applyAlignment="1" applyProtection="1">
      <alignment horizontal="right" vertical="center" wrapText="1"/>
      <protection hidden="1"/>
    </xf>
    <xf numFmtId="2" fontId="20" fillId="2" borderId="39" xfId="0" applyNumberFormat="1" applyFont="1" applyFill="1" applyBorder="1" applyAlignment="1" applyProtection="1">
      <alignment horizontal="right" vertical="center" wrapText="1"/>
      <protection hidden="1"/>
    </xf>
    <xf numFmtId="2" fontId="20" fillId="2" borderId="41" xfId="0" applyNumberFormat="1" applyFont="1" applyFill="1" applyBorder="1" applyAlignment="1" applyProtection="1">
      <alignment horizontal="right" vertical="center" wrapText="1"/>
      <protection hidden="1"/>
    </xf>
    <xf numFmtId="2" fontId="20" fillId="2" borderId="40" xfId="0" applyNumberFormat="1" applyFont="1" applyFill="1" applyBorder="1" applyAlignment="1" applyProtection="1">
      <alignment horizontal="right" vertical="center" wrapText="1"/>
      <protection hidden="1"/>
    </xf>
    <xf numFmtId="2" fontId="20" fillId="2" borderId="4" xfId="0" applyNumberFormat="1" applyFont="1" applyFill="1" applyBorder="1" applyAlignment="1" applyProtection="1">
      <alignment horizontal="left" vertical="center" wrapText="1"/>
      <protection hidden="1"/>
    </xf>
    <xf numFmtId="2" fontId="20" fillId="2" borderId="2" xfId="0" applyNumberFormat="1" applyFont="1" applyFill="1" applyBorder="1" applyAlignment="1" applyProtection="1">
      <alignment horizontal="left" vertical="center" wrapText="1"/>
      <protection hidden="1"/>
    </xf>
    <xf numFmtId="2" fontId="20" fillId="2" borderId="3" xfId="0" applyNumberFormat="1" applyFont="1" applyFill="1" applyBorder="1" applyAlignment="1" applyProtection="1">
      <alignment horizontal="left" vertical="center" wrapText="1"/>
      <protection hidden="1"/>
    </xf>
    <xf numFmtId="2" fontId="20" fillId="2" borderId="36" xfId="0" applyNumberFormat="1" applyFont="1" applyFill="1" applyBorder="1" applyAlignment="1" applyProtection="1">
      <alignment horizontal="left" vertical="center" wrapText="1"/>
      <protection hidden="1"/>
    </xf>
    <xf numFmtId="2" fontId="20" fillId="2" borderId="4" xfId="0" applyNumberFormat="1" applyFont="1" applyFill="1" applyBorder="1" applyAlignment="1" applyProtection="1">
      <alignment horizontal="center" vertical="center" wrapText="1"/>
      <protection hidden="1"/>
    </xf>
    <xf numFmtId="2" fontId="20" fillId="2" borderId="2" xfId="0" applyNumberFormat="1" applyFont="1" applyFill="1" applyBorder="1" applyAlignment="1" applyProtection="1">
      <alignment horizontal="center" vertical="center" wrapText="1"/>
      <protection hidden="1"/>
    </xf>
    <xf numFmtId="2" fontId="20" fillId="2" borderId="3" xfId="0" applyNumberFormat="1" applyFont="1" applyFill="1" applyBorder="1" applyAlignment="1" applyProtection="1">
      <alignment horizontal="center" vertical="center" wrapText="1"/>
      <protection hidden="1"/>
    </xf>
    <xf numFmtId="2" fontId="20" fillId="2" borderId="42" xfId="0" applyNumberFormat="1" applyFont="1" applyFill="1" applyBorder="1" applyAlignment="1" applyProtection="1">
      <alignment horizontal="center" vertical="center" wrapText="1"/>
      <protection hidden="1"/>
    </xf>
    <xf numFmtId="2" fontId="20" fillId="2" borderId="36" xfId="0" applyNumberFormat="1" applyFont="1" applyFill="1" applyBorder="1" applyAlignment="1" applyProtection="1">
      <alignment horizontal="center" vertical="center" wrapText="1"/>
      <protection hidden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146F0F"/>
      <color rgb="FFFFFFCC"/>
      <color rgb="FFF5F1B7"/>
      <color rgb="FFFFFF99"/>
      <color rgb="FFFFFFEB"/>
      <color rgb="FFE8F5F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5.jpeg"/><Relationship Id="rId12" Type="http://schemas.microsoft.com/office/2007/relationships/hdphoto" Target="../media/hdphoto5.wdp"/><Relationship Id="rId2" Type="http://schemas.openxmlformats.org/officeDocument/2006/relationships/image" Target="../media/image2.png"/><Relationship Id="rId16" Type="http://schemas.openxmlformats.org/officeDocument/2006/relationships/image" Target="../media/image10.jpe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openxmlformats.org/officeDocument/2006/relationships/image" Target="../media/image7.png"/><Relationship Id="rId5" Type="http://schemas.openxmlformats.org/officeDocument/2006/relationships/image" Target="../media/image4.png"/><Relationship Id="rId15" Type="http://schemas.openxmlformats.org/officeDocument/2006/relationships/image" Target="../media/image9.jpeg"/><Relationship Id="rId10" Type="http://schemas.microsoft.com/office/2007/relationships/hdphoto" Target="../media/hdphoto4.wdp"/><Relationship Id="rId4" Type="http://schemas.microsoft.com/office/2007/relationships/hdphoto" Target="../media/hdphoto1.wdp"/><Relationship Id="rId9" Type="http://schemas.openxmlformats.org/officeDocument/2006/relationships/image" Target="../media/image6.png"/><Relationship Id="rId14" Type="http://schemas.microsoft.com/office/2007/relationships/hdphoto" Target="../media/hdphoto6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1</xdr:row>
      <xdr:rowOff>66676</xdr:rowOff>
    </xdr:from>
    <xdr:to>
      <xdr:col>4</xdr:col>
      <xdr:colOff>152400</xdr:colOff>
      <xdr:row>3</xdr:row>
      <xdr:rowOff>152401</xdr:rowOff>
    </xdr:to>
    <xdr:pic>
      <xdr:nvPicPr>
        <xdr:cNvPr id="72" name="Рисунок 71" descr="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" y="257176"/>
          <a:ext cx="1714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461736</xdr:colOff>
      <xdr:row>4</xdr:row>
      <xdr:rowOff>28575</xdr:rowOff>
    </xdr:from>
    <xdr:to>
      <xdr:col>4</xdr:col>
      <xdr:colOff>9525</xdr:colOff>
      <xdr:row>6</xdr:row>
      <xdr:rowOff>0</xdr:rowOff>
    </xdr:to>
    <xdr:pic>
      <xdr:nvPicPr>
        <xdr:cNvPr id="73" name="Рисунок 3" descr="sloga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1336" y="790575"/>
          <a:ext cx="1376589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333375</xdr:colOff>
      <xdr:row>0</xdr:row>
      <xdr:rowOff>161925</xdr:rowOff>
    </xdr:from>
    <xdr:to>
      <xdr:col>13</xdr:col>
      <xdr:colOff>571501</xdr:colOff>
      <xdr:row>6</xdr:row>
      <xdr:rowOff>142876</xdr:rowOff>
    </xdr:to>
    <xdr:sp macro="" textlink="">
      <xdr:nvSpPr>
        <xdr:cNvPr id="74" name="Text Box 9"/>
        <xdr:cNvSpPr txBox="1">
          <a:spLocks noChangeArrowheads="1"/>
        </xdr:cNvSpPr>
      </xdr:nvSpPr>
      <xdr:spPr bwMode="auto">
        <a:xfrm>
          <a:off x="6429375" y="161925"/>
          <a:ext cx="2066926" cy="112395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50800" dir="1380000" sx="1000" sy="1000" algn="ctr" rotWithShape="0">
            <a:srgbClr val="000000"/>
          </a:outerShdw>
        </a:effectLst>
        <a:scene3d>
          <a:camera prst="orthographicFront"/>
          <a:lightRig rig="threePt" dir="t"/>
        </a:scene3d>
        <a:sp3d prstMaterial="metal"/>
      </xdr:spPr>
      <xdr:txBody>
        <a:bodyPr vertOverflow="clip" wrap="square" lIns="0" tIns="0" rIns="0" bIns="0" anchor="ctr" upright="1"/>
        <a:lstStyle/>
        <a:p>
          <a:pPr algn="ctr" rtl="1">
            <a:defRPr sz="1000"/>
          </a:pPr>
          <a:r>
            <a:rPr lang="ru-RU" sz="1000" b="1" i="0" strike="noStrike">
              <a:solidFill>
                <a:srgbClr val="007434"/>
              </a:solidFill>
              <a:latin typeface="Calibri"/>
            </a:rPr>
            <a:t>Ваш персональный консультант</a:t>
          </a:r>
          <a:endParaRPr lang="ru-RU" sz="1000" b="1" i="0" strike="noStrike">
            <a:solidFill>
              <a:srgbClr val="007434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ru-RU" sz="1200" b="1" i="0" strike="noStrike">
              <a:solidFill>
                <a:srgbClr val="007434"/>
              </a:solidFill>
              <a:latin typeface="Calibri"/>
            </a:rPr>
            <a:t>Уршалович Алексей Петрович</a:t>
          </a:r>
        </a:p>
        <a:p>
          <a:pPr algn="ctr" rtl="1">
            <a:defRPr sz="1000"/>
          </a:pPr>
          <a:r>
            <a:rPr lang="ru-RU" sz="1000" b="1" i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Тел</a:t>
          </a:r>
          <a:r>
            <a:rPr lang="ru-RU" sz="1000" b="1" i="0">
              <a:effectLst/>
              <a:latin typeface="+mn-lt"/>
              <a:ea typeface="+mn-ea"/>
              <a:cs typeface="+mn-cs"/>
            </a:rPr>
            <a:t>.</a:t>
          </a:r>
          <a:r>
            <a:rPr lang="en-US" sz="1000" b="1" i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1" i="0" strike="noStrike" spc="200" baseline="0">
              <a:solidFill>
                <a:srgbClr val="007434"/>
              </a:solidFill>
              <a:latin typeface="Calibri"/>
            </a:rPr>
            <a:t>+7921-926-09-63</a:t>
          </a:r>
        </a:p>
        <a:p>
          <a:pPr algn="ctr" rtl="1">
            <a:defRPr sz="1000"/>
          </a:pPr>
          <a:r>
            <a:rPr lang="en-US" sz="1000" b="1" i="0" strike="noStrike">
              <a:solidFill>
                <a:srgbClr val="007434"/>
              </a:solidFill>
              <a:latin typeface="Calibri"/>
            </a:rPr>
            <a:t>e-mail: </a:t>
          </a:r>
          <a:r>
            <a:rPr lang="en-US" sz="1000" b="1" i="0" strike="noStrike">
              <a:solidFill>
                <a:srgbClr val="0000FF"/>
              </a:solidFill>
              <a:latin typeface="Calibri"/>
            </a:rPr>
            <a:t>vsevreso@yandex.ru</a:t>
          </a:r>
          <a:endParaRPr lang="ru-RU" sz="1000" b="1" i="0" strike="noStrike">
            <a:solidFill>
              <a:srgbClr val="0000FF"/>
            </a:solidFill>
            <a:latin typeface="Calibri"/>
          </a:endParaRPr>
        </a:p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Calibri"/>
            </a:rPr>
            <a:t>www.inetkabinet.ru</a:t>
          </a:r>
        </a:p>
      </xdr:txBody>
    </xdr:sp>
    <xdr:clientData/>
  </xdr:twoCellAnchor>
  <xdr:twoCellAnchor>
    <xdr:from>
      <xdr:col>14</xdr:col>
      <xdr:colOff>276224</xdr:colOff>
      <xdr:row>0</xdr:row>
      <xdr:rowOff>123826</xdr:rowOff>
    </xdr:from>
    <xdr:to>
      <xdr:col>21</xdr:col>
      <xdr:colOff>28575</xdr:colOff>
      <xdr:row>57</xdr:row>
      <xdr:rowOff>38100</xdr:rowOff>
    </xdr:to>
    <xdr:grpSp>
      <xdr:nvGrpSpPr>
        <xdr:cNvPr id="102" name="Группа 101"/>
        <xdr:cNvGrpSpPr/>
      </xdr:nvGrpSpPr>
      <xdr:grpSpPr>
        <a:xfrm>
          <a:off x="8810624" y="123826"/>
          <a:ext cx="4019551" cy="10791824"/>
          <a:chOff x="8505824" y="1"/>
          <a:chExt cx="4019551" cy="10601324"/>
        </a:xfrm>
      </xdr:grpSpPr>
      <xdr:grpSp>
        <xdr:nvGrpSpPr>
          <xdr:cNvPr id="103" name="Группа 102"/>
          <xdr:cNvGrpSpPr/>
        </xdr:nvGrpSpPr>
        <xdr:grpSpPr>
          <a:xfrm>
            <a:off x="8729662" y="2571750"/>
            <a:ext cx="3709988" cy="1524000"/>
            <a:chOff x="8405812" y="2904767"/>
            <a:chExt cx="3709988" cy="1514475"/>
          </a:xfrm>
        </xdr:grpSpPr>
        <xdr:pic>
          <xdr:nvPicPr>
            <xdr:cNvPr id="120" name="Рисунок 119"/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BEBA8EAE-BF5A-486C-A8C5-ECC9F3942E4B}">
                  <a14:imgProps xmlns:a14="http://schemas.microsoft.com/office/drawing/2010/main">
                    <a14:imgLayer r:embed="rId4">
                      <a14:imgEffect>
                        <a14:sharpenSoften amount="44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405812" y="3217127"/>
              <a:ext cx="1332308" cy="888205"/>
            </a:xfrm>
            <a:prstGeom prst="rect">
              <a:avLst/>
            </a:prstGeom>
          </xdr:spPr>
        </xdr:pic>
        <xdr:sp macro="" textlink="">
          <xdr:nvSpPr>
            <xdr:cNvPr id="121" name="TextBox 120"/>
            <xdr:cNvSpPr txBox="1"/>
          </xdr:nvSpPr>
          <xdr:spPr bwMode="auto">
            <a:xfrm>
              <a:off x="9848850" y="2904767"/>
              <a:ext cx="2266950" cy="15144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>
              <a:outerShdw dist="50800" dir="1380000" sx="1000" sy="1000" algn="ctr" rotWithShape="0">
                <a:srgbClr val="000000"/>
              </a:outerShdw>
            </a:effectLst>
            <a:scene3d>
              <a:camera prst="orthographicFront"/>
              <a:lightRig rig="threePt" dir="t"/>
            </a:scene3d>
            <a:sp3d prstMaterial="metal"/>
          </xdr:spPr>
          <xdr:txBody>
            <a:bodyPr vertOverflow="clip" horzOverflow="clip" wrap="square" lIns="0" tIns="0" rIns="0" bIns="0" rtlCol="0" anchor="ctr" upright="1">
              <a:noAutofit/>
            </a:bodyPr>
            <a:lstStyle/>
            <a:p>
              <a:pPr algn="l" rtl="1"/>
              <a:r>
                <a:rPr lang="ru-RU" sz="1400" b="0" i="0" strike="noStrike">
                  <a:solidFill>
                    <a:srgbClr val="00B050"/>
                  </a:solidFill>
                  <a:latin typeface="Calibri"/>
                </a:rPr>
                <a:t>Баня 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</a:rPr>
                <a:t>- отдельно стоящая постройка прямого назначения. Если в бане имеется движимосе имущество или дополнительные хозяйственные или жилые помещения, (кухня, спальня на втором этаже и т.д.), то расчет производится как по строению с указанием в анкете наличия бани/сауны в строении.</a:t>
              </a:r>
              <a:endParaRPr lang="ru-RU" sz="1400" b="0" i="0" strike="noStrike">
                <a:solidFill>
                  <a:srgbClr val="00B050"/>
                </a:solidFill>
                <a:latin typeface="Calibri"/>
              </a:endParaRPr>
            </a:p>
          </xdr:txBody>
        </xdr:sp>
      </xdr:grpSp>
      <xdr:grpSp>
        <xdr:nvGrpSpPr>
          <xdr:cNvPr id="104" name="Группа 103"/>
          <xdr:cNvGrpSpPr/>
        </xdr:nvGrpSpPr>
        <xdr:grpSpPr>
          <a:xfrm>
            <a:off x="8715377" y="1"/>
            <a:ext cx="3752848" cy="1352550"/>
            <a:chOff x="8382002" y="1571626"/>
            <a:chExt cx="3752848" cy="1352550"/>
          </a:xfrm>
        </xdr:grpSpPr>
        <xdr:pic>
          <xdr:nvPicPr>
            <xdr:cNvPr id="118" name="Рисунок 117"/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BEBA8EAE-BF5A-486C-A8C5-ECC9F3942E4B}">
                  <a14:imgProps xmlns:a14="http://schemas.microsoft.com/office/drawing/2010/main">
                    <a14:imgLayer r:embed="rId6">
                      <a14:imgEffect>
                        <a14:sharpenSoften amount="66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382002" y="1795469"/>
              <a:ext cx="1266824" cy="947731"/>
            </a:xfrm>
            <a:prstGeom prst="rect">
              <a:avLst/>
            </a:prstGeom>
          </xdr:spPr>
        </xdr:pic>
        <xdr:sp macro="" textlink="">
          <xdr:nvSpPr>
            <xdr:cNvPr id="119" name="TextBox 118"/>
            <xdr:cNvSpPr txBox="1"/>
          </xdr:nvSpPr>
          <xdr:spPr bwMode="auto">
            <a:xfrm>
              <a:off x="9767276" y="1571626"/>
              <a:ext cx="2367574" cy="135255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>
              <a:outerShdw dist="50800" dir="1380000" sx="1000" sy="1000" algn="ctr" rotWithShape="0">
                <a:srgbClr val="000000"/>
              </a:outerShdw>
            </a:effectLst>
            <a:scene3d>
              <a:camera prst="orthographicFront"/>
              <a:lightRig rig="threePt" dir="t"/>
            </a:scene3d>
            <a:sp3d prstMaterial="metal"/>
          </xdr:spPr>
          <xdr:txBody>
            <a:bodyPr vertOverflow="clip" horzOverflow="clip" wrap="square" lIns="0" tIns="0" rIns="0" bIns="0" rtlCol="0" anchor="ctr" upright="1">
              <a:noAutofit/>
            </a:bodyPr>
            <a:lstStyle/>
            <a:p>
              <a:pPr algn="l" rtl="1"/>
              <a:r>
                <a:rPr lang="en-US" sz="1400" b="0" i="0" strike="noStrike">
                  <a:solidFill>
                    <a:srgbClr val="00B050"/>
                  </a:solidFill>
                  <a:latin typeface="Calibri"/>
                </a:rPr>
                <a:t>C</a:t>
              </a:r>
              <a:r>
                <a:rPr lang="ru-RU" sz="1400" b="0" i="0" strike="noStrike">
                  <a:solidFill>
                    <a:srgbClr val="00B050"/>
                  </a:solidFill>
                  <a:latin typeface="Calibri"/>
                </a:rPr>
                <a:t>троение 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</a:rPr>
                <a:t>- любая постройка на земле (дом дача, хозблок, сарай, гараж и т.д.). Включает в себя стоимость конструкции строения, внешней и внутренней отделки и стоимость техоборудования (котлы, бойлеры, отопление, освещение, системы канализации и водоснабжения и т.д.)</a:t>
              </a:r>
              <a:endParaRPr lang="ru-RU" sz="1400" b="0" i="0" strike="noStrike">
                <a:solidFill>
                  <a:srgbClr val="00B050"/>
                </a:solidFill>
                <a:latin typeface="Calibri"/>
              </a:endParaRPr>
            </a:p>
          </xdr:txBody>
        </xdr:sp>
      </xdr:grpSp>
      <xdr:grpSp>
        <xdr:nvGrpSpPr>
          <xdr:cNvPr id="105" name="Группа 104"/>
          <xdr:cNvGrpSpPr/>
        </xdr:nvGrpSpPr>
        <xdr:grpSpPr>
          <a:xfrm>
            <a:off x="8741336" y="4057650"/>
            <a:ext cx="3784039" cy="1247775"/>
            <a:chOff x="8427011" y="4333875"/>
            <a:chExt cx="3784039" cy="1247775"/>
          </a:xfrm>
        </xdr:grpSpPr>
        <xdr:pic>
          <xdr:nvPicPr>
            <xdr:cNvPr id="116" name="Рисунок 115"/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BEBA8EAE-BF5A-486C-A8C5-ECC9F3942E4B}">
                  <a14:imgProps xmlns:a14="http://schemas.microsoft.com/office/drawing/2010/main">
                    <a14:imgLayer r:embed="rId8">
                      <a14:imgEffect>
                        <a14:sharpenSoften amount="75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427011" y="4585815"/>
              <a:ext cx="1317064" cy="824385"/>
            </a:xfrm>
            <a:prstGeom prst="rect">
              <a:avLst/>
            </a:prstGeom>
          </xdr:spPr>
        </xdr:pic>
        <xdr:sp macro="" textlink="">
          <xdr:nvSpPr>
            <xdr:cNvPr id="117" name="TextBox 116"/>
            <xdr:cNvSpPr txBox="1"/>
          </xdr:nvSpPr>
          <xdr:spPr bwMode="auto">
            <a:xfrm>
              <a:off x="9877425" y="4333875"/>
              <a:ext cx="2333625" cy="12477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>
              <a:outerShdw dist="50800" dir="1380000" sx="1000" sy="1000" algn="ctr" rotWithShape="0">
                <a:srgbClr val="000000"/>
              </a:outerShdw>
            </a:effectLst>
            <a:scene3d>
              <a:camera prst="orthographicFront"/>
              <a:lightRig rig="threePt" dir="t"/>
            </a:scene3d>
            <a:sp3d prstMaterial="metal"/>
          </xdr:spPr>
          <xdr:txBody>
            <a:bodyPr vertOverflow="clip" horzOverflow="clip" wrap="square" lIns="0" tIns="0" rIns="0" bIns="0" rtlCol="0" anchor="ctr" upright="1">
              <a:noAutofit/>
            </a:bodyPr>
            <a:lstStyle/>
            <a:p>
              <a:pPr algn="l" rtl="1"/>
              <a:r>
                <a:rPr lang="ru-RU" sz="1400" b="0" i="0" strike="noStrike">
                  <a:solidFill>
                    <a:srgbClr val="00B050"/>
                  </a:solidFill>
                  <a:latin typeface="Calibri"/>
                </a:rPr>
                <a:t>Движимое имущество 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</a:rPr>
                <a:t>- страхуется только совместно с строением. Пример: инструмент и садовый инвентарь, аудио/видео техника, бытовая техника, мебель, предметы декора, компьютерная техника и т.д.</a:t>
              </a:r>
              <a:endParaRPr lang="ru-RU" sz="1400" b="0" i="0" strike="noStrike">
                <a:solidFill>
                  <a:srgbClr val="00B050"/>
                </a:solidFill>
                <a:latin typeface="Calibri"/>
              </a:endParaRPr>
            </a:p>
          </xdr:txBody>
        </xdr:sp>
      </xdr:grpSp>
      <xdr:grpSp>
        <xdr:nvGrpSpPr>
          <xdr:cNvPr id="106" name="Группа 105"/>
          <xdr:cNvGrpSpPr/>
        </xdr:nvGrpSpPr>
        <xdr:grpSpPr>
          <a:xfrm>
            <a:off x="8743950" y="5305425"/>
            <a:ext cx="3771900" cy="3267075"/>
            <a:chOff x="8420100" y="5581650"/>
            <a:chExt cx="3771900" cy="2886075"/>
          </a:xfrm>
        </xdr:grpSpPr>
        <xdr:pic>
          <xdr:nvPicPr>
            <xdr:cNvPr id="113" name="Рисунок 112"/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BEBA8EAE-BF5A-486C-A8C5-ECC9F3942E4B}">
                  <a14:imgProps xmlns:a14="http://schemas.microsoft.com/office/drawing/2010/main">
                    <a14:imgLayer r:embed="rId10">
                      <a14:imgEffect>
                        <a14:sharpenSoften amount="25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420100" y="5962649"/>
              <a:ext cx="1308100" cy="981076"/>
            </a:xfrm>
            <a:prstGeom prst="rect">
              <a:avLst/>
            </a:prstGeom>
          </xdr:spPr>
        </xdr:pic>
        <xdr:pic>
          <xdr:nvPicPr>
            <xdr:cNvPr id="114" name="Рисунок 113"/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sharpenSoften amount="21000"/>
                      </a14:imgEffect>
                      <a14:imgEffect>
                        <a14:brightnessContrast bright="14000" contrast="14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420438" y="7067883"/>
              <a:ext cx="1310621" cy="980782"/>
            </a:xfrm>
            <a:prstGeom prst="rect">
              <a:avLst/>
            </a:prstGeom>
          </xdr:spPr>
        </xdr:pic>
        <xdr:sp macro="" textlink="">
          <xdr:nvSpPr>
            <xdr:cNvPr id="115" name="TextBox 114"/>
            <xdr:cNvSpPr txBox="1"/>
          </xdr:nvSpPr>
          <xdr:spPr bwMode="auto">
            <a:xfrm>
              <a:off x="9858375" y="5581650"/>
              <a:ext cx="2333625" cy="28860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>
              <a:outerShdw dist="50800" dir="1380000" sx="1000" sy="1000" algn="ctr" rotWithShape="0">
                <a:srgbClr val="000000"/>
              </a:outerShdw>
            </a:effectLst>
            <a:scene3d>
              <a:camera prst="orthographicFront"/>
              <a:lightRig rig="threePt" dir="t"/>
            </a:scene3d>
            <a:sp3d prstMaterial="metal"/>
          </xdr:spPr>
          <xdr:txBody>
            <a:bodyPr vertOverflow="clip" horzOverflow="clip" wrap="square" lIns="0" tIns="0" rIns="0" bIns="0" rtlCol="0" anchor="ctr" upright="1">
              <a:noAutofit/>
            </a:bodyPr>
            <a:lstStyle/>
            <a:p>
              <a:pPr marL="0" marR="0" indent="0" algn="l" defTabSz="914400" rtl="1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400" b="0" i="0" strike="noStrike">
                  <a:solidFill>
                    <a:srgbClr val="00B050"/>
                  </a:solidFill>
                  <a:latin typeface="Calibri"/>
                </a:rPr>
                <a:t>Забор 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</a:rPr>
                <a:t>- страхуется только совместно с строением или баней. Важным фатором при расчете является материал забора. В калькулятор вносится только одна цифра по страховой смме забора. Выбор осуществляется по материалу, который преобладает в конструкции и занимает </a:t>
              </a:r>
              <a:endParaRPr lang="ru-RU" sz="1000" b="0" i="0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/>
                <a:ea typeface="+mn-ea"/>
                <a:cs typeface="+mn-cs"/>
              </a:endParaRPr>
            </a:p>
            <a:p>
              <a:pPr algn="l" rtl="1"/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</a:rPr>
                <a:t>наибольшую площадь или периметр забора. 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  <a:ea typeface="+mn-ea"/>
                  <a:cs typeface="+mn-cs"/>
                </a:rPr>
                <a:t>Например, если забор из кирпича с бетонными/кирпичными столбиками, а деревом обрамлена только верхушка, то выбираем вариант "кирпич/бетон". Если бетоном/кирпичом изготовлена только опалубка или столбы, а сам забор из металла или дерева (профиль, доски и т.д.), то выбираем вариант "металл/дерево". </a:t>
              </a:r>
              <a:r>
                <a:rPr lang="ru-RU" sz="1100" b="0" i="0" baseline="0"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</a:rPr>
                <a:t> </a:t>
              </a:r>
              <a:endParaRPr lang="ru-RU" sz="1400" b="0" i="0" strike="noStrike">
                <a:solidFill>
                  <a:srgbClr val="00B050"/>
                </a:solidFill>
                <a:latin typeface="Calibri"/>
              </a:endParaRPr>
            </a:p>
          </xdr:txBody>
        </xdr:sp>
      </xdr:grpSp>
      <xdr:grpSp>
        <xdr:nvGrpSpPr>
          <xdr:cNvPr id="107" name="Группа 106"/>
          <xdr:cNvGrpSpPr/>
        </xdr:nvGrpSpPr>
        <xdr:grpSpPr>
          <a:xfrm>
            <a:off x="8505824" y="8543924"/>
            <a:ext cx="3924301" cy="2057401"/>
            <a:chOff x="8610599" y="7296149"/>
            <a:chExt cx="3924301" cy="1866901"/>
          </a:xfrm>
        </xdr:grpSpPr>
        <xdr:pic>
          <xdr:nvPicPr>
            <xdr:cNvPr id="111" name="Рисунок 110"/>
            <xdr:cNvPicPr>
              <a:picLocks noChangeAspect="1"/>
            </xdr:cNvPicPr>
          </xdr:nvPicPr>
          <xdr:blipFill>
            <a:blip xmlns:r="http://schemas.openxmlformats.org/officeDocument/2006/relationships" r:embed="rId13" cstate="print">
              <a:extLst>
                <a:ext uri="{BEBA8EAE-BF5A-486C-A8C5-ECC9F3942E4B}">
                  <a14:imgProps xmlns:a14="http://schemas.microsoft.com/office/drawing/2010/main">
                    <a14:imgLayer r:embed="rId14">
                      <a14:imgEffect>
                        <a14:sharpenSoften amount="46000"/>
                      </a14:imgEffect>
                      <a14:imgEffect>
                        <a14:brightnessContrast bright="4000" contrast="33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10599" y="7755730"/>
              <a:ext cx="1285875" cy="964407"/>
            </a:xfrm>
            <a:prstGeom prst="rect">
              <a:avLst/>
            </a:prstGeom>
          </xdr:spPr>
        </xdr:pic>
        <xdr:sp macro="" textlink="">
          <xdr:nvSpPr>
            <xdr:cNvPr id="112" name="TextBox 111"/>
            <xdr:cNvSpPr txBox="1"/>
          </xdr:nvSpPr>
          <xdr:spPr bwMode="auto">
            <a:xfrm>
              <a:off x="10020300" y="7296149"/>
              <a:ext cx="2514600" cy="18669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>
              <a:outerShdw dist="50800" dir="1380000" sx="1000" sy="1000" algn="ctr" rotWithShape="0">
                <a:srgbClr val="000000"/>
              </a:outerShdw>
            </a:effectLst>
            <a:scene3d>
              <a:camera prst="orthographicFront"/>
              <a:lightRig rig="threePt" dir="t"/>
            </a:scene3d>
            <a:sp3d prstMaterial="metal"/>
          </xdr:spPr>
          <xdr:txBody>
            <a:bodyPr vertOverflow="clip" horzOverflow="clip" wrap="square" lIns="0" tIns="0" rIns="0" bIns="0" rtlCol="0" anchor="ctr" upright="1">
              <a:noAutofit/>
            </a:bodyPr>
            <a:lstStyle/>
            <a:p>
              <a:pPr algn="l" rtl="1"/>
              <a:r>
                <a:rPr lang="ru-RU" sz="1400" b="0" i="0" strike="noStrike">
                  <a:solidFill>
                    <a:srgbClr val="00B050"/>
                  </a:solidFill>
                  <a:latin typeface="Calibri"/>
                </a:rPr>
                <a:t>Гражданская ответственность 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</a:rPr>
                <a:t>- страхуется только совместно с строением или баней. Пример: если сгорел дом, то пострадавший или его страховая компания вправе к виновнику предъявить требование компенсации. При этом виновником признается как пользователь уличного мангала, так и подобный пострадавший когда искра от его горящего дома передала тепло соседским постройкам...</a:t>
              </a:r>
              <a:endParaRPr lang="ru-RU" sz="1400" b="0" i="0" strike="noStrike">
                <a:solidFill>
                  <a:srgbClr val="00B050"/>
                </a:solidFill>
                <a:latin typeface="Calibri"/>
              </a:endParaRPr>
            </a:p>
          </xdr:txBody>
        </xdr:sp>
      </xdr:grpSp>
      <xdr:grpSp>
        <xdr:nvGrpSpPr>
          <xdr:cNvPr id="108" name="Группа 107"/>
          <xdr:cNvGrpSpPr/>
        </xdr:nvGrpSpPr>
        <xdr:grpSpPr>
          <a:xfrm>
            <a:off x="8677276" y="1352551"/>
            <a:ext cx="3790949" cy="1238249"/>
            <a:chOff x="8405813" y="2961561"/>
            <a:chExt cx="3790949" cy="1230510"/>
          </a:xfrm>
        </xdr:grpSpPr>
        <xdr:pic>
          <xdr:nvPicPr>
            <xdr:cNvPr id="109" name="Рисунок 108"/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405813" y="3169802"/>
              <a:ext cx="1307436" cy="866177"/>
            </a:xfrm>
            <a:prstGeom prst="rect">
              <a:avLst/>
            </a:prstGeom>
          </xdr:spPr>
        </xdr:pic>
        <xdr:sp macro="" textlink="">
          <xdr:nvSpPr>
            <xdr:cNvPr id="110" name="TextBox 109"/>
            <xdr:cNvSpPr txBox="1"/>
          </xdr:nvSpPr>
          <xdr:spPr bwMode="auto">
            <a:xfrm>
              <a:off x="9848850" y="2961561"/>
              <a:ext cx="2347912" cy="12305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>
              <a:outerShdw dist="50800" dir="1380000" sx="1000" sy="1000" algn="ctr" rotWithShape="0">
                <a:srgbClr val="000000"/>
              </a:outerShdw>
            </a:effectLst>
            <a:scene3d>
              <a:camera prst="orthographicFront"/>
              <a:lightRig rig="threePt" dir="t"/>
            </a:scene3d>
            <a:sp3d prstMaterial="metal"/>
          </xdr:spPr>
          <xdr:txBody>
            <a:bodyPr vertOverflow="clip" horzOverflow="clip" wrap="square" lIns="0" tIns="0" rIns="0" bIns="0" rtlCol="0" anchor="ctr" upright="1">
              <a:noAutofit/>
            </a:bodyPr>
            <a:lstStyle/>
            <a:p>
              <a:pPr algn="l" rtl="1"/>
              <a:r>
                <a:rPr lang="ru-RU" sz="1400" b="0" i="0" strike="noStrike">
                  <a:solidFill>
                    <a:srgbClr val="00B050"/>
                  </a:solidFill>
                  <a:latin typeface="Calibri"/>
                </a:rPr>
                <a:t>Тех. оборудование 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</a:rPr>
                <a:t>- 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  <a:ea typeface="+mn-ea"/>
                  <a:cs typeface="+mn-cs"/>
                </a:rPr>
                <a:t>котлы, бойлеры, отопление, освещение, системы канализации и водоснабжения, электро и газоснабжения, теплые полы, камины, печи, системы вентиляции и кондиционирования, антенны, сигнализация,  домофон, бассейн и т.д</a:t>
              </a:r>
              <a:r>
                <a:rPr lang="ru-RU" sz="1000" b="0" i="0" strike="noStrike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alibri"/>
                </a:rPr>
                <a:t>.</a:t>
              </a:r>
              <a:endParaRPr lang="ru-RU" sz="1400" b="0" i="0" strike="noStrike">
                <a:solidFill>
                  <a:srgbClr val="00B050"/>
                </a:solidFill>
                <a:latin typeface="Calibri"/>
              </a:endParaRPr>
            </a:p>
          </xdr:txBody>
        </xdr:sp>
      </xdr:grpSp>
    </xdr:grpSp>
    <xdr:clientData/>
  </xdr:twoCellAnchor>
  <xdr:twoCellAnchor editAs="oneCell">
    <xdr:from>
      <xdr:col>8</xdr:col>
      <xdr:colOff>76200</xdr:colOff>
      <xdr:row>43</xdr:row>
      <xdr:rowOff>133350</xdr:rowOff>
    </xdr:from>
    <xdr:to>
      <xdr:col>14</xdr:col>
      <xdr:colOff>39624</xdr:colOff>
      <xdr:row>63</xdr:row>
      <xdr:rowOff>102870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8153400"/>
          <a:ext cx="3621024" cy="3779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Q88"/>
  <sheetViews>
    <sheetView tabSelected="1" workbookViewId="0">
      <selection activeCell="F15" sqref="F15:G15"/>
    </sheetView>
  </sheetViews>
  <sheetFormatPr defaultRowHeight="15" x14ac:dyDescent="0.25"/>
  <cols>
    <col min="1" max="1" width="9.140625" style="9"/>
    <col min="2" max="16384" width="9.140625" style="11"/>
  </cols>
  <sheetData>
    <row r="5" spans="1:14" x14ac:dyDescent="0.25">
      <c r="F5" s="30"/>
      <c r="G5" s="30"/>
      <c r="H5" s="30"/>
      <c r="I5" s="30"/>
      <c r="J5" s="30"/>
    </row>
    <row r="6" spans="1:14" ht="15" customHeight="1" x14ac:dyDescent="0.25">
      <c r="F6" s="30"/>
      <c r="G6" s="30"/>
      <c r="H6" s="30"/>
      <c r="I6" s="30"/>
      <c r="J6" s="30"/>
    </row>
    <row r="8" spans="1:14" ht="15" customHeight="1" x14ac:dyDescent="0.25">
      <c r="B8" s="22" t="s">
        <v>32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14" ht="15" customHeight="1" x14ac:dyDescent="0.25"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14" ht="15.75" x14ac:dyDescent="0.25">
      <c r="B10" s="31">
        <v>42829</v>
      </c>
      <c r="C10" s="32"/>
    </row>
    <row r="11" spans="1:14" ht="15" customHeight="1" x14ac:dyDescent="0.25">
      <c r="A11" s="9">
        <f>SUM((SUM(F15*0.4%))*(SUM(IF(N19="да",0.7,1)))*(SUM(IF(N20="да",1,1.1)))*(SUM(IF(N21="нет",1,1.2)))*(SUM(IF(N22="да",0.9,1)))*(SUM(IF(N23="нет",1,1.25)))*(SUM(IF(N24="нет",1,1.25)))*(SUM(IF(N25="нет",1,1.1)))*(SUM(IF(N26="да",0.85,1)))*(SUM(IF(N27="да",1.05,1))))</f>
        <v>0</v>
      </c>
      <c r="B11" s="33" t="s">
        <v>33</v>
      </c>
      <c r="C11" s="23"/>
      <c r="D11" s="23"/>
      <c r="E11" s="34"/>
      <c r="F11" s="37" t="s">
        <v>5</v>
      </c>
      <c r="G11" s="38"/>
      <c r="H11" s="38"/>
      <c r="I11" s="38"/>
      <c r="J11" s="38"/>
      <c r="K11" s="38"/>
      <c r="L11" s="38"/>
      <c r="M11" s="38"/>
      <c r="N11" s="38"/>
    </row>
    <row r="12" spans="1:14" s="1" customFormat="1" ht="15" customHeight="1" x14ac:dyDescent="0.25">
      <c r="A12" s="9">
        <f>SUM((SUM(F15*0.5%))*(SUM(IF(N19="ДА",0.7,1)))*(SUM(IF(N20="ДА",1,1.1)))*(SUM(IF(N21="нет",1,1.2)))*(SUM(IF(N22="ДА",0.9,1)))*(SUM(IF(N23="нет",1,1.25)))*(SUM(IF(N24="нет",1,1.25)))*(SUM(IF(N25="нет",1,1.1)))*(SUM(IF(N26="ДА",0.85,1)))*(SUM(IF(N27="ДА",1.05,1))))</f>
        <v>0</v>
      </c>
      <c r="B12" s="25"/>
      <c r="C12" s="26"/>
      <c r="D12" s="26"/>
      <c r="E12" s="35"/>
      <c r="F12" s="39" t="s">
        <v>6</v>
      </c>
      <c r="G12" s="40"/>
      <c r="H12" s="41" t="s">
        <v>0</v>
      </c>
      <c r="I12" s="41" t="s">
        <v>34</v>
      </c>
      <c r="J12" s="12" t="s">
        <v>4</v>
      </c>
      <c r="K12" s="41" t="s">
        <v>2</v>
      </c>
      <c r="L12" s="43"/>
      <c r="M12" s="44" t="s">
        <v>1</v>
      </c>
      <c r="N12" s="45"/>
    </row>
    <row r="13" spans="1:14" s="1" customFormat="1" ht="14.25" customHeight="1" x14ac:dyDescent="0.25">
      <c r="A13" s="9">
        <f>SUM((SUM(F15*0.6%))*(SUM(IF(N19="да",0.7,1)))*(SUM(IF(N20="да",1,1.1)))*(SUM(IF(N21="нет",1,1.2)))*(SUM(IF(N22="да",0.9,1)))*(SUM(IF(N23="нет",1,1.25)))*(SUM(IF(N24="нет",1,1.25)))*(SUM(IF(N25="нет",1,1.1)))*(SUM(IF(N26="да",0.85,1)))*(SUM(IF(N27="да",1.05,1))))</f>
        <v>0</v>
      </c>
      <c r="B13" s="25"/>
      <c r="C13" s="26"/>
      <c r="D13" s="26"/>
      <c r="E13" s="35"/>
      <c r="F13" s="50" t="s">
        <v>7</v>
      </c>
      <c r="G13" s="51"/>
      <c r="H13" s="42"/>
      <c r="I13" s="42"/>
      <c r="J13" s="50" t="s">
        <v>8</v>
      </c>
      <c r="K13" s="54" t="s">
        <v>9</v>
      </c>
      <c r="L13" s="54" t="s">
        <v>10</v>
      </c>
      <c r="M13" s="46"/>
      <c r="N13" s="47"/>
    </row>
    <row r="14" spans="1:14" s="1" customFormat="1" ht="15.75" customHeight="1" x14ac:dyDescent="0.25">
      <c r="A14" s="9"/>
      <c r="B14" s="25"/>
      <c r="C14" s="26"/>
      <c r="D14" s="26"/>
      <c r="E14" s="35"/>
      <c r="F14" s="52"/>
      <c r="G14" s="53"/>
      <c r="H14" s="42"/>
      <c r="I14" s="42"/>
      <c r="J14" s="52"/>
      <c r="K14" s="55"/>
      <c r="L14" s="55"/>
      <c r="M14" s="48"/>
      <c r="N14" s="49"/>
    </row>
    <row r="15" spans="1:14" x14ac:dyDescent="0.25">
      <c r="A15" s="9">
        <f>IF(OR(N28=1,N28=2),0,SUM((SUM(H15*0.6%))*(SUM(IF(F15=0,0,1)))*(SUM(IF(N20="да",1,1.25)))*(SUM(IF(N21="нет",1,1.2)))*(SUM(IF(N22="да",0.8,1)))*(SUM(IF(N23="да",2,1)))*(SUM(IF(N24="да",1.25,1)))*(SUM(IF(N25="да",1.1,1)))*(SUM(IF(N26="да",0,1)))*(SUM(IF(N27="да",1.05,1)))*(SUM(IF(N28="да",0,1)))*(SUM(IF(N29=1,0.95,(IF(N29=2,0.9,(IF(N29=3,0.85,(IF(N29&gt;3,0.8,1)))))))))))</f>
        <v>0</v>
      </c>
      <c r="B15" s="27"/>
      <c r="C15" s="28"/>
      <c r="D15" s="28"/>
      <c r="E15" s="36"/>
      <c r="F15" s="62">
        <v>0</v>
      </c>
      <c r="G15" s="62"/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62">
        <v>0</v>
      </c>
      <c r="N15" s="62"/>
    </row>
    <row r="16" spans="1:14" x14ac:dyDescent="0.25">
      <c r="A16" s="9">
        <f>IF(OR(N28=1,N28=2),0,SUM((SUM(H15*0.7%))*(SUM(IF(F15=0,0,1)))*(SUM(IF(N20="да",1,1.25)))*(SUM(IF(N21="нет",1,1.2)))*(SUM(IF(N22="да",0.8,1)))*(SUM(IF(N23="да",2,1)))*(SUM(IF(N24="да",1.25,1)))*(SUM(IF(N25="да",1.1,1)))*(SUM(IF(N26="да",0,1)))*(SUM(IF(N27="да",1.05,1)))*(SUM(IF(N28="да",0,1)))*(SUM(IF(N29=1,0.95,(IF(N29=2,0.9,(IF(N29=3,0.85,(IF(N29&gt;3,0.8,1)))))))))))</f>
        <v>0</v>
      </c>
      <c r="N16" s="2"/>
    </row>
    <row r="17" spans="1:14" ht="15" customHeight="1" x14ac:dyDescent="0.25">
      <c r="A17" s="9">
        <f>IF(OR(N28=1,N28=2),0,SUM((SUM(H15*0.8%))*(SUM(IF(F15=0,0,1)))*(SUM(IF(N20="да",1,1.25)))*(SUM(IF(N21="нет",1,1.2)))*(SUM(IF(N22="да",0.8,1)))*(SUM(IF(N23="да",2,1)))*(SUM(IF(N24="да",1.25,1)))*(SUM(IF(N25="да",1.1,1)))*(SUM(IF(N26="да",0,1)))*(SUM(IF(N27="да",1.05,1)))*(SUM(IF(N28="да",0,1)))*(SUM(IF(N29=1,0.95,(IF(N29=2,0.9,(IF(N29=3,0.85,(IF(N29&gt;3,0.8,1)))))))))))</f>
        <v>0</v>
      </c>
      <c r="B17" s="33" t="s">
        <v>11</v>
      </c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4"/>
    </row>
    <row r="18" spans="1:14" ht="15" customHeight="1" x14ac:dyDescent="0.25">
      <c r="B18" s="65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7"/>
    </row>
    <row r="19" spans="1:14" ht="15" customHeight="1" x14ac:dyDescent="0.25">
      <c r="A19" s="9">
        <f>SUM((SUM(J15*0.75%))*(SUM(IF(N27="да",1.05,1))))</f>
        <v>0</v>
      </c>
      <c r="B19" s="68" t="s">
        <v>12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70"/>
      <c r="N19" s="3"/>
    </row>
    <row r="20" spans="1:14" ht="15" customHeight="1" x14ac:dyDescent="0.25">
      <c r="A20" s="9">
        <f>SUM((SUM(J15*0.8%))*(SUM(IF(N27="да",1.05,1))))</f>
        <v>0</v>
      </c>
      <c r="B20" s="56" t="s">
        <v>31</v>
      </c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8"/>
      <c r="N20" s="3"/>
    </row>
    <row r="21" spans="1:14" ht="15" customHeight="1" x14ac:dyDescent="0.25">
      <c r="A21" s="9">
        <f>SUM((SUM(J15*0.85%))*(SUM(IF(N27="да",1.05,1))))</f>
        <v>0</v>
      </c>
      <c r="B21" s="56" t="s">
        <v>13</v>
      </c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8"/>
      <c r="N21" s="3"/>
    </row>
    <row r="22" spans="1:14" ht="15" customHeight="1" x14ac:dyDescent="0.25">
      <c r="B22" s="56" t="s">
        <v>14</v>
      </c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8"/>
      <c r="N22" s="3"/>
    </row>
    <row r="23" spans="1:14" ht="15" customHeight="1" x14ac:dyDescent="0.25">
      <c r="A23" s="9">
        <f>IF(OR(N28=1,N28=2),0,SUM((SUM(I15*0.4%))*(SUM(IF(N19="да",0.7,1)))*(SUM(IF(N20="да",1,1.1)))*(SUM(IF(N21="нет",1,1.2)))*(SUM(IF(N22="да",0.9,1)))*(SUM(IF(N23="нет",1,1.25)))*(SUM(IF(N24="нет",1,1.25)))*(SUM(IF(N25="нет",1,1.1)))*(SUM(IF(N26="да",0.85,1)))*(SUM(IF(N27="да",1.05,1)))*(SUM(IF(N28="нет",1,1.2)))*(SUM(IF(N29=1,0.95,(IF(N29=2,0.9,(IF(N29=3,0.85,(IF(N29&gt;3,0.8,1)))))))))))</f>
        <v>0</v>
      </c>
      <c r="B23" s="56" t="s">
        <v>15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8"/>
      <c r="N23" s="3"/>
    </row>
    <row r="24" spans="1:14" ht="15" customHeight="1" x14ac:dyDescent="0.25">
      <c r="A24" s="9">
        <f>IF(OR(N28=1,N28=2),0,SUM((SUM(I15*0.5%))*(SUM(IF(N19="да",0.7,1)))*(SUM(IF(N20="да",1,1.1)))*(SUM(IF(N21="нет",1,1.2)))*(SUM(IF(N22="да",0.9,1)))*(SUM(IF(N23="нет",1,1.25)))*(SUM(IF(N24="нет",1,1.25)))*(SUM(IF(N25="нет",1,1.1)))*(SUM(IF(N26="да",0.85,1)))*(SUM(IF(N27="да",1.05,1)))*(SUM(IF(N28="нет",1,1.2)))*(SUM(IF(N29=1,0.95,(IF(N29=2,0.9,(IF(N29=3,0.85,(IF(N29&gt;3,0.8,1)))))))))))</f>
        <v>0</v>
      </c>
      <c r="B24" s="56" t="s">
        <v>3</v>
      </c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8"/>
      <c r="N24" s="3"/>
    </row>
    <row r="25" spans="1:14" ht="15" customHeight="1" x14ac:dyDescent="0.25">
      <c r="A25" s="9">
        <f>IF(OR(N28=1,N28=2),0,SUM((SUM(I15*0.6%))*(SUM(IF(N19="да",0.7,1)))*(SUM(IF(N20="да",1,1.1)))*(SUM(IF(N21="нет",1,1.2)))*(SUM(IF(N22="да",0.9,1)))*(SUM(IF(N23="нет",1,1.25)))*(SUM(IF(N24="нет",1,1.25)))*(SUM(IF(N25="нет",1,1.1)))*(SUM(IF(N26="да",0.85,1)))*(SUM(IF(N27="да",1.05,1)))*(SUM(IF(N28="нет",1,1.2)))*(SUM(IF(N29="да",0.9,1)))))</f>
        <v>0</v>
      </c>
      <c r="B25" s="56" t="s">
        <v>16</v>
      </c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8"/>
      <c r="N25" s="3"/>
    </row>
    <row r="26" spans="1:14" ht="15" customHeight="1" x14ac:dyDescent="0.25">
      <c r="B26" s="56" t="s">
        <v>17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8"/>
      <c r="N26" s="3"/>
    </row>
    <row r="27" spans="1:14" ht="15" customHeight="1" x14ac:dyDescent="0.25">
      <c r="A27" s="9">
        <f>SUM((SUM(K15*0.4%))*(SUM(IF(AND(F15=0,J15=0),0,1))))</f>
        <v>0</v>
      </c>
      <c r="B27" s="56" t="s">
        <v>18</v>
      </c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8"/>
      <c r="N27" s="3"/>
    </row>
    <row r="28" spans="1:14" ht="15" customHeight="1" x14ac:dyDescent="0.25">
      <c r="A28" s="9">
        <f>SUM((SUM(L15*0.7%))*(SUM(IF(AND(F15=0,J15=0),0,1))))</f>
        <v>0</v>
      </c>
      <c r="B28" s="56" t="s">
        <v>35</v>
      </c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8"/>
      <c r="N28" s="3"/>
    </row>
    <row r="29" spans="1:14" ht="15" customHeight="1" x14ac:dyDescent="0.25">
      <c r="B29" s="56" t="s">
        <v>36</v>
      </c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8"/>
      <c r="N29" s="3"/>
    </row>
    <row r="30" spans="1:14" s="17" customFormat="1" ht="15" customHeight="1" x14ac:dyDescent="0.25">
      <c r="A30" s="9"/>
      <c r="B30" s="56" t="s">
        <v>38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8"/>
      <c r="N30" s="18"/>
    </row>
    <row r="31" spans="1:14" ht="15" customHeight="1" x14ac:dyDescent="0.25">
      <c r="A31" s="9">
        <f>SUM((SUM(IF(M15=100000,500,IF(M15=150000,750,IF(M15=300000,1500,IF(M15=600000,3000,IF(M15=1000000,5000,IF(M15=1500000,7500,IF(M15=3000000,15000,IF(M15=5000000,20000,IF(M15=10000000,35000,IF(M15=30000000,90000,0)))))))))))))</f>
        <v>0</v>
      </c>
      <c r="B31" s="56" t="s">
        <v>19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8"/>
      <c r="N31" s="4"/>
    </row>
    <row r="32" spans="1:14" ht="15" customHeight="1" x14ac:dyDescent="0.25">
      <c r="B32" s="71" t="s">
        <v>20</v>
      </c>
      <c r="C32" s="72"/>
      <c r="D32" s="72"/>
      <c r="E32" s="72"/>
      <c r="F32" s="72"/>
      <c r="G32" s="72"/>
      <c r="H32" s="72"/>
      <c r="I32" s="72"/>
      <c r="J32" s="72"/>
      <c r="K32" s="72"/>
      <c r="L32" s="73"/>
      <c r="M32" s="77">
        <v>0</v>
      </c>
      <c r="N32" s="78"/>
    </row>
    <row r="33" spans="1:14" ht="15" customHeight="1" x14ac:dyDescent="0.25">
      <c r="A33" s="9">
        <f>SUM(IF(OR(N28=4,N28=""),1,IF(N28=1,0,1.2))*SUM(A11+A15+A19+A23+A27+A28+A31)*SUM(IF(AND(2999999.99&lt;A37,A37&lt;8000000),0.9,IF(AND(7999999.99&lt;A37,A37&lt;15000000),0.8,IF(AND(14999999.99&lt;A37,A37&lt;25000000),0.7,IF(AND(25999999.99&lt;A37,A37&lt;50000000),0.6,IF(AND(A37&gt;49999999.99),0.5,1))))))*SUM(IF(N31=0,0,(IF(N31=1,0.2,(IF(N31=2,0.3,(IF(N31=3,0.4,(IF(N31=4,0.5,(IF(N31=5,0.6,(IF(N31=6,0.7,(IF(N31=7,0.75,(IF(N31=8,0.8,(IF(N31=9,0.85,(IF(N31=10,0.9,(IF(N31=11,0.95,1))))))))))))))))))))))))*IF(N29="ДА",0.8,IF(N30="ДА",0.95,1)))</f>
        <v>0</v>
      </c>
      <c r="B33" s="74"/>
      <c r="C33" s="75"/>
      <c r="D33" s="75"/>
      <c r="E33" s="75"/>
      <c r="F33" s="75"/>
      <c r="G33" s="75"/>
      <c r="H33" s="75"/>
      <c r="I33" s="75"/>
      <c r="J33" s="75"/>
      <c r="K33" s="75"/>
      <c r="L33" s="76"/>
      <c r="M33" s="79"/>
      <c r="N33" s="80"/>
    </row>
    <row r="34" spans="1:14" ht="15" customHeight="1" x14ac:dyDescent="0.25">
      <c r="A34" s="9">
        <f>SUM(IF(OR(N28=4,N28=""),1,IF(N28=1,0,1.2))*SUM(A12+A16+A20+A24+A27+A28+A31)*SUM(IF(AND(2999999.99&lt;A37,A37&lt;8000000),0.9,IF(AND(7999999.99&lt;A37,A37&lt;15000000),0.8,IF(AND(14999999.99&lt;A37,A37&lt;25000000),0.7,IF(AND(25999999.99&lt;A37,A37&lt;50000000),0.6,IF(AND(A37&gt;4999999.99),0.5,1))))))*SUM(IF(N31=0,0,IF(N31=1,0.2,IF(N31=2,0.3,IF(N31=3,0.4,IF(N31=4,0.5,IF(N31=5,0.6,IF(N31=6,0.7,IF(N31=7,0.75,IF(N31=8,0.8,IF(N31=9,0.85,IF(N31=10,0.9,IF(N31=11,0.95,1))))))))))))*IF(N29="ДА",0.8,IF(N30="ДА",0.95,1))))</f>
        <v>0</v>
      </c>
      <c r="F34" s="5"/>
      <c r="G34" s="5"/>
      <c r="H34" s="5"/>
      <c r="I34" s="5"/>
      <c r="J34" s="5"/>
      <c r="K34" s="5"/>
      <c r="L34" s="5"/>
      <c r="M34" s="5"/>
    </row>
    <row r="35" spans="1:14" ht="15" customHeight="1" x14ac:dyDescent="0.25">
      <c r="A35" s="9">
        <f>SUM(IF(OR(N28=4,N28=""),1,IF(N28=1,0,1.2))*SUM(A13+A17+A21+A25+A27+A28+A31)*SUM(IF(AND(2999999.99&lt;A37,A37&lt;8000000),0.9,IF(AND(7999999.99&lt;A37,A37&lt;15000000),0.8,IF(AND(14999999.99&lt;A37,A37&lt;25000000),0.7,IF(AND(25999999.99&lt;A37,A37&lt;50000000),0.6,IF(AND(A37&gt;4999999.99),0.5,1))))))*SUM(IF(N31=0,0,IF(N31=1,0.2,IF(N31=2,0.3,IF(N31=3,0.4,IF(N31=4,0.5,IF(N31=5,0.6,IF(N31=6,0.7,IF(N31=7,0.75,IF(N31=8,0.8,IF(N31=9,0.85,IF(N31=10,0.9,IF(N31=11,0.95,1)))))))))))*IF(N29="ДА",0.8,IF(N30="ДА",0.95,1)))))</f>
        <v>0</v>
      </c>
      <c r="B35" s="81" t="s">
        <v>21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3"/>
    </row>
    <row r="36" spans="1:14" ht="15" customHeight="1" x14ac:dyDescent="0.25">
      <c r="B36" s="84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6"/>
    </row>
    <row r="37" spans="1:14" ht="15.75" customHeight="1" x14ac:dyDescent="0.25">
      <c r="A37" s="10">
        <f>SUM(F15:N15)</f>
        <v>0</v>
      </c>
      <c r="B37" s="87" t="s">
        <v>22</v>
      </c>
      <c r="C37" s="88"/>
      <c r="D37" s="88"/>
      <c r="E37" s="89"/>
      <c r="F37" s="93" t="s">
        <v>23</v>
      </c>
      <c r="G37" s="93"/>
      <c r="H37" s="93"/>
      <c r="I37" s="93" t="s">
        <v>24</v>
      </c>
      <c r="J37" s="93"/>
      <c r="K37" s="93"/>
      <c r="L37" s="95" t="s">
        <v>25</v>
      </c>
      <c r="M37" s="96"/>
      <c r="N37" s="97"/>
    </row>
    <row r="38" spans="1:14" ht="15" customHeight="1" x14ac:dyDescent="0.25">
      <c r="B38" s="90"/>
      <c r="C38" s="91"/>
      <c r="D38" s="91"/>
      <c r="E38" s="92"/>
      <c r="F38" s="94"/>
      <c r="G38" s="94"/>
      <c r="H38" s="94"/>
      <c r="I38" s="94"/>
      <c r="J38" s="94"/>
      <c r="K38" s="94"/>
      <c r="L38" s="98"/>
      <c r="M38" s="99"/>
      <c r="N38" s="100"/>
    </row>
    <row r="39" spans="1:14" x14ac:dyDescent="0.25">
      <c r="B39" s="25" t="s">
        <v>26</v>
      </c>
      <c r="C39" s="26"/>
      <c r="D39" s="26"/>
      <c r="E39" s="26"/>
      <c r="F39" s="106">
        <f>SUM((SUM(A33))*(SUM(IF(M32=0,1,IF(M32=3000,0.95,IF(M32=7000,0.9,IF(M32=10000,0.85,IF(M32=30000,0.8,1)))))))*1.2*(SUM(IF(C45=0,1,SUM(1-C45)))))</f>
        <v>0</v>
      </c>
      <c r="G39" s="106"/>
      <c r="H39" s="106"/>
      <c r="I39" s="106">
        <f>SUM(((F39*1.05)/2)*IF(N31&lt;12,0,1))</f>
        <v>0</v>
      </c>
      <c r="J39" s="106"/>
      <c r="K39" s="106"/>
      <c r="L39" s="107">
        <f>SUM(((F39*1.1)/4)*IF(OR(F15&gt;3000000,J15&gt;3000000),1,0))</f>
        <v>0</v>
      </c>
      <c r="M39" s="108"/>
      <c r="N39" s="109"/>
    </row>
    <row r="40" spans="1:14" ht="15" customHeight="1" x14ac:dyDescent="0.25">
      <c r="B40" s="25" t="s">
        <v>27</v>
      </c>
      <c r="C40" s="26"/>
      <c r="D40" s="26"/>
      <c r="E40" s="26"/>
      <c r="F40" s="110">
        <f>SUM((SUM(A34))*(SUM(IF(AND(N28=2,2000000&lt;A37&lt;12000000),0,1)))*(SUM(IF(M32=3000,0.95,IF(M32=7000,0.9,IF(M32=10000,0.85,IF(M32=30000,0.8,1))))))*1.2*(SUM(IF(C45=0,1,SUM(1-C45)))))</f>
        <v>0</v>
      </c>
      <c r="G40" s="110"/>
      <c r="H40" s="110"/>
      <c r="I40" s="111">
        <f>SUM(((F40*1.05)/2)*IF(N31&lt;12,0,1))</f>
        <v>0</v>
      </c>
      <c r="J40" s="112"/>
      <c r="K40" s="113"/>
      <c r="L40" s="111">
        <f>SUM(((F40*1.1)/4)*IF(OR(F15&gt;3000000,J15&gt;3000000),1,0))</f>
        <v>0</v>
      </c>
      <c r="M40" s="112"/>
      <c r="N40" s="114"/>
    </row>
    <row r="41" spans="1:14" ht="15" customHeight="1" x14ac:dyDescent="0.25">
      <c r="B41" s="27" t="s">
        <v>28</v>
      </c>
      <c r="C41" s="28"/>
      <c r="D41" s="28"/>
      <c r="E41" s="28"/>
      <c r="F41" s="101">
        <f>SUM((SUM(A35))*(SUM(IF(AND(N28=2,2000000&lt;A37&lt;12000000),0,1)))*(SUM(IF(M32=3000,0.95,IF(M32=7000,0.9,IF(M32=10000,0.85,IF(M32=30000,0.8,1))))))*1.2*(SUM(IF(C45=0,1,SUM(1-C45)))))</f>
        <v>0</v>
      </c>
      <c r="G41" s="101"/>
      <c r="H41" s="101"/>
      <c r="I41" s="102">
        <f>SUM(((F41*1.05)/2)*IF(N31&lt;12,0,1))</f>
        <v>0</v>
      </c>
      <c r="J41" s="103"/>
      <c r="K41" s="104"/>
      <c r="L41" s="102">
        <f>SUM(((F41*1.1)/4)*IF(OR(F15&gt;3000000,J15&gt;3000000),1,0))</f>
        <v>0</v>
      </c>
      <c r="M41" s="103"/>
      <c r="N41" s="105"/>
    </row>
    <row r="42" spans="1:14" x14ac:dyDescent="0.25">
      <c r="B42" s="24" t="str">
        <f>IF(AND(SUM(F15:N15)&gt;0,F39=0),"СРОК СТРАХОВАНИЯ??",IF(N28=1," !!! НА СТРАХОВАНИЕ НЕ ПРИНИМАЕТСЯ !!!  ",IF(AND(N28=2,A37&lt;12000000)," !!! При 2 категории незавершенного строения, ДВИЖИМОЕ ИМУЩЕСТВО НЕ СТРАХУЕТСЯ !!!  ",IF(AND(N28=2,A37&gt;12000000)," !!! СТРАХОВАНИЕ ТОЛЬКО ПО СОГЛАСОВАНИЮ С КУРАТОРОМ ЦОК !!!  ",IF(F39&gt;0,"  Обратитесь к своему агенту за дополнительной скидкой  ","")))))</f>
        <v/>
      </c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</row>
    <row r="43" spans="1:14" ht="15" customHeight="1" x14ac:dyDescent="0.25">
      <c r="A43" s="15">
        <v>0</v>
      </c>
      <c r="B43" s="61" t="str">
        <f>IF(F39=0,"",IF(AND(N28=2,A37&lt;12000000),"  !!! Расчет произведен только по конструктиву и отделке !!!  ",IF(AND(N28=2,A37&gt;12000000)," !!! Возможно изменение премии !!!  ","")))</f>
        <v/>
      </c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15">
        <v>0.05</v>
      </c>
    </row>
    <row r="45" spans="1:14" ht="15" customHeight="1" x14ac:dyDescent="0.25">
      <c r="A45" s="15">
        <v>0.1</v>
      </c>
      <c r="B45" s="19"/>
      <c r="C45" s="16">
        <v>0</v>
      </c>
      <c r="D45" s="59" t="s">
        <v>39</v>
      </c>
      <c r="E45" s="60"/>
      <c r="F45" s="20"/>
      <c r="G45" s="21"/>
      <c r="H45" s="13"/>
      <c r="I45" s="13"/>
      <c r="J45" s="13"/>
      <c r="K45" s="13"/>
      <c r="L45" s="13"/>
      <c r="M45" s="13"/>
    </row>
    <row r="46" spans="1:14" x14ac:dyDescent="0.25">
      <c r="A46" s="15">
        <v>0.15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spans="1:14" x14ac:dyDescent="0.25">
      <c r="A47" s="15">
        <v>0.2</v>
      </c>
      <c r="B47" s="29" t="s">
        <v>37</v>
      </c>
      <c r="C47" s="29"/>
      <c r="D47" s="29"/>
      <c r="E47" s="29"/>
      <c r="F47" s="29"/>
      <c r="G47" s="29"/>
      <c r="H47" s="29"/>
      <c r="I47" s="13"/>
      <c r="J47" s="13"/>
      <c r="K47" s="13"/>
      <c r="L47" s="13"/>
      <c r="M47" s="13"/>
    </row>
    <row r="48" spans="1:14" x14ac:dyDescent="0.25">
      <c r="B48" s="29"/>
      <c r="C48" s="29"/>
      <c r="D48" s="29"/>
      <c r="E48" s="29"/>
      <c r="F48" s="29"/>
      <c r="G48" s="29"/>
      <c r="H48" s="29"/>
      <c r="I48" s="13"/>
      <c r="J48" s="13"/>
      <c r="K48" s="13"/>
      <c r="L48" s="13"/>
      <c r="M48" s="13"/>
    </row>
    <row r="49" spans="1:17" x14ac:dyDescent="0.25">
      <c r="B49" s="29"/>
      <c r="C49" s="29"/>
      <c r="D49" s="29"/>
      <c r="E49" s="29"/>
      <c r="F49" s="29"/>
      <c r="G49" s="29"/>
      <c r="H49" s="29"/>
      <c r="I49" s="13"/>
      <c r="J49" s="13"/>
      <c r="K49" s="13"/>
      <c r="L49" s="13"/>
      <c r="M49" s="13"/>
    </row>
    <row r="50" spans="1:17" x14ac:dyDescent="0.25">
      <c r="B50" s="29"/>
      <c r="C50" s="29"/>
      <c r="D50" s="29"/>
      <c r="E50" s="29"/>
      <c r="F50" s="29"/>
      <c r="G50" s="29"/>
      <c r="H50" s="29"/>
      <c r="I50" s="13"/>
      <c r="J50" s="13"/>
      <c r="K50" s="13"/>
      <c r="L50" s="13"/>
      <c r="M50" s="13"/>
    </row>
    <row r="51" spans="1:17" x14ac:dyDescent="0.25">
      <c r="B51" s="29"/>
      <c r="C51" s="29"/>
      <c r="D51" s="29"/>
      <c r="E51" s="29"/>
      <c r="F51" s="29"/>
      <c r="G51" s="29"/>
      <c r="H51" s="29"/>
      <c r="I51" s="13"/>
      <c r="J51" s="13"/>
      <c r="K51" s="13"/>
      <c r="L51" s="13"/>
      <c r="M51" s="13"/>
    </row>
    <row r="52" spans="1:17" x14ac:dyDescent="0.25">
      <c r="A52" s="2"/>
      <c r="B52" s="29"/>
      <c r="C52" s="29"/>
      <c r="D52" s="29"/>
      <c r="E52" s="29"/>
      <c r="F52" s="29"/>
      <c r="G52" s="29"/>
      <c r="H52" s="29"/>
      <c r="I52" s="13"/>
      <c r="J52" s="13"/>
      <c r="K52" s="13"/>
      <c r="L52" s="13"/>
      <c r="M52" s="13"/>
    </row>
    <row r="53" spans="1:17" x14ac:dyDescent="0.25">
      <c r="A53" s="2"/>
      <c r="B53" s="29"/>
      <c r="C53" s="29"/>
      <c r="D53" s="29"/>
      <c r="E53" s="29"/>
      <c r="F53" s="29"/>
      <c r="G53" s="29"/>
      <c r="H53" s="29"/>
      <c r="I53" s="13"/>
      <c r="J53" s="13"/>
      <c r="K53" s="13"/>
      <c r="L53" s="13"/>
      <c r="M53" s="13"/>
    </row>
    <row r="54" spans="1:17" x14ac:dyDescent="0.25">
      <c r="A54" s="2"/>
      <c r="B54" s="6" t="s">
        <v>30</v>
      </c>
      <c r="C54" s="2">
        <v>0</v>
      </c>
      <c r="D54" s="6">
        <v>3000</v>
      </c>
      <c r="E54" s="6">
        <v>7000</v>
      </c>
      <c r="F54" s="6">
        <v>10000</v>
      </c>
      <c r="G54" s="6">
        <v>30000</v>
      </c>
      <c r="H54" s="6"/>
      <c r="I54" s="6"/>
      <c r="J54" s="6"/>
      <c r="K54" s="6"/>
      <c r="L54" s="6"/>
      <c r="M54" s="6"/>
      <c r="N54" s="2"/>
      <c r="O54" s="2"/>
      <c r="P54" s="2"/>
      <c r="Q54" s="2"/>
    </row>
    <row r="55" spans="1:17" x14ac:dyDescent="0.25">
      <c r="A55" s="2"/>
      <c r="B55" s="6" t="s">
        <v>29</v>
      </c>
      <c r="C55" s="6">
        <v>1</v>
      </c>
      <c r="D55" s="6">
        <v>2</v>
      </c>
      <c r="E55" s="6">
        <v>3</v>
      </c>
      <c r="F55" s="6">
        <v>4</v>
      </c>
      <c r="G55" s="6">
        <v>5</v>
      </c>
      <c r="H55" s="6">
        <v>6</v>
      </c>
      <c r="I55" s="6">
        <v>7</v>
      </c>
      <c r="J55" s="6">
        <v>8</v>
      </c>
      <c r="K55" s="6">
        <v>9</v>
      </c>
      <c r="L55" s="6">
        <v>10</v>
      </c>
      <c r="M55" s="6">
        <v>11</v>
      </c>
      <c r="N55" s="2">
        <v>12</v>
      </c>
      <c r="O55" s="2"/>
      <c r="P55" s="2"/>
      <c r="Q55" s="2"/>
    </row>
    <row r="56" spans="1:17" x14ac:dyDescent="0.25">
      <c r="A56" s="2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2"/>
      <c r="O56" s="2"/>
      <c r="P56" s="2"/>
      <c r="Q56" s="2"/>
    </row>
    <row r="57" spans="1:17" x14ac:dyDescent="0.25">
      <c r="A57" s="2">
        <v>0</v>
      </c>
      <c r="B57" s="6">
        <v>100000</v>
      </c>
      <c r="C57" s="6">
        <v>150000</v>
      </c>
      <c r="D57" s="6">
        <v>300000</v>
      </c>
      <c r="E57" s="6">
        <v>600000</v>
      </c>
      <c r="F57" s="6">
        <v>1000000</v>
      </c>
      <c r="G57" s="6">
        <v>1500000</v>
      </c>
      <c r="H57" s="6">
        <v>3000000</v>
      </c>
      <c r="I57" s="6">
        <v>5000000</v>
      </c>
      <c r="J57" s="6">
        <v>10000000</v>
      </c>
      <c r="K57" s="6">
        <v>30000000</v>
      </c>
      <c r="L57" s="6"/>
      <c r="M57" s="2">
        <v>1</v>
      </c>
      <c r="N57" s="2">
        <v>2</v>
      </c>
      <c r="O57" s="2">
        <v>3</v>
      </c>
      <c r="P57" s="2">
        <v>4</v>
      </c>
      <c r="Q57" s="2"/>
    </row>
    <row r="58" spans="1:17" x14ac:dyDescent="0.25">
      <c r="A58" s="2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2"/>
      <c r="N58" s="2"/>
      <c r="O58" s="2"/>
      <c r="P58" s="2"/>
      <c r="Q58" s="2"/>
    </row>
    <row r="59" spans="1:17" x14ac:dyDescent="0.25">
      <c r="A59" s="2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7"/>
      <c r="O59" s="2"/>
    </row>
    <row r="60" spans="1:17" x14ac:dyDescent="0.25">
      <c r="A60" s="2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7"/>
      <c r="O60" s="2"/>
    </row>
    <row r="61" spans="1:17" x14ac:dyDescent="0.25">
      <c r="A61" s="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7"/>
      <c r="O61" s="2"/>
    </row>
    <row r="62" spans="1:17" x14ac:dyDescent="0.25">
      <c r="A62" s="2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7"/>
      <c r="O62" s="2"/>
    </row>
    <row r="63" spans="1:17" x14ac:dyDescent="0.25">
      <c r="A63" s="2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2"/>
      <c r="O63" s="2"/>
    </row>
    <row r="64" spans="1:17" x14ac:dyDescent="0.25">
      <c r="A64" s="2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</row>
    <row r="65" spans="1:13" x14ac:dyDescent="0.25">
      <c r="A65" s="2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spans="1:13" x14ac:dyDescent="0.25">
      <c r="A66" s="2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spans="1:13" x14ac:dyDescent="0.25">
      <c r="A67" s="2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</row>
    <row r="68" spans="1:13" x14ac:dyDescent="0.25">
      <c r="A68" s="2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</row>
    <row r="69" spans="1:13" x14ac:dyDescent="0.25">
      <c r="A69" s="2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</row>
    <row r="70" spans="1:13" x14ac:dyDescent="0.25">
      <c r="A70" s="2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</row>
    <row r="71" spans="1:13" x14ac:dyDescent="0.25">
      <c r="A71" s="2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</row>
    <row r="72" spans="1:13" x14ac:dyDescent="0.25">
      <c r="A72" s="2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</row>
    <row r="73" spans="1:13" x14ac:dyDescent="0.25">
      <c r="A73" s="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</row>
    <row r="74" spans="1:13" x14ac:dyDescent="0.25">
      <c r="A74" s="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</row>
    <row r="75" spans="1:13" x14ac:dyDescent="0.25">
      <c r="A75" s="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</row>
    <row r="76" spans="1:13" x14ac:dyDescent="0.25">
      <c r="A76" s="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</row>
    <row r="77" spans="1:13" x14ac:dyDescent="0.25">
      <c r="A77" s="2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</row>
    <row r="78" spans="1:13" x14ac:dyDescent="0.25">
      <c r="A78" s="2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</row>
    <row r="79" spans="1:13" x14ac:dyDescent="0.25">
      <c r="A79" s="2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</row>
    <row r="80" spans="1:13" x14ac:dyDescent="0.25">
      <c r="A80" s="2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</row>
    <row r="81" spans="1:12" x14ac:dyDescent="0.25">
      <c r="A81" s="2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</row>
    <row r="82" spans="1:12" x14ac:dyDescent="0.25">
      <c r="A82" s="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</row>
    <row r="83" spans="1:12" x14ac:dyDescent="0.25">
      <c r="A83" s="2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</row>
    <row r="84" spans="1:12" x14ac:dyDescent="0.25">
      <c r="A84" s="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</row>
    <row r="85" spans="1:12" x14ac:dyDescent="0.25">
      <c r="A85" s="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</row>
    <row r="86" spans="1:12" x14ac:dyDescent="0.25">
      <c r="A86" s="2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</row>
    <row r="87" spans="1:12" x14ac:dyDescent="0.25">
      <c r="A87" s="2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</row>
    <row r="88" spans="1:12" x14ac:dyDescent="0.25">
      <c r="A88" s="2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</row>
  </sheetData>
  <sheetProtection password="8A6E" sheet="1" objects="1" scenarios="1"/>
  <mergeCells count="53">
    <mergeCell ref="F37:H38"/>
    <mergeCell ref="I37:K38"/>
    <mergeCell ref="L37:N38"/>
    <mergeCell ref="B41:E41"/>
    <mergeCell ref="F41:H41"/>
    <mergeCell ref="I41:K41"/>
    <mergeCell ref="L41:N41"/>
    <mergeCell ref="B39:E39"/>
    <mergeCell ref="F39:H39"/>
    <mergeCell ref="I39:K39"/>
    <mergeCell ref="L39:N39"/>
    <mergeCell ref="B40:E40"/>
    <mergeCell ref="F40:H40"/>
    <mergeCell ref="I40:K40"/>
    <mergeCell ref="L40:N40"/>
    <mergeCell ref="L13:L14"/>
    <mergeCell ref="F15:G15"/>
    <mergeCell ref="M15:N15"/>
    <mergeCell ref="B17:N18"/>
    <mergeCell ref="B19:M19"/>
    <mergeCell ref="I12:I14"/>
    <mergeCell ref="B28:M28"/>
    <mergeCell ref="D45:E45"/>
    <mergeCell ref="B42:N42"/>
    <mergeCell ref="B43:N43"/>
    <mergeCell ref="B20:M20"/>
    <mergeCell ref="B21:M21"/>
    <mergeCell ref="B22:M22"/>
    <mergeCell ref="B23:M23"/>
    <mergeCell ref="B24:M24"/>
    <mergeCell ref="B29:M29"/>
    <mergeCell ref="B31:M31"/>
    <mergeCell ref="B32:L33"/>
    <mergeCell ref="M32:N33"/>
    <mergeCell ref="B35:N36"/>
    <mergeCell ref="B30:M30"/>
    <mergeCell ref="B37:E38"/>
    <mergeCell ref="B47:H53"/>
    <mergeCell ref="F5:J6"/>
    <mergeCell ref="B8:N9"/>
    <mergeCell ref="B10:C10"/>
    <mergeCell ref="B11:E15"/>
    <mergeCell ref="F11:N11"/>
    <mergeCell ref="F12:G12"/>
    <mergeCell ref="H12:H14"/>
    <mergeCell ref="K12:L12"/>
    <mergeCell ref="M12:N14"/>
    <mergeCell ref="F13:G14"/>
    <mergeCell ref="J13:J14"/>
    <mergeCell ref="K13:K14"/>
    <mergeCell ref="B25:M25"/>
    <mergeCell ref="B26:M26"/>
    <mergeCell ref="B27:M27"/>
  </mergeCells>
  <dataValidations count="6">
    <dataValidation type="list" allowBlank="1" showInputMessage="1" showErrorMessage="1" sqref="N28">
      <formula1>$L$57:$P$57</formula1>
    </dataValidation>
    <dataValidation type="list" allowBlank="1" showInputMessage="1" showErrorMessage="1" sqref="M32:N33">
      <formula1>$C$54:$G$54</formula1>
    </dataValidation>
    <dataValidation type="list" allowBlank="1" showInputMessage="1" showErrorMessage="1" sqref="M15:N15">
      <formula1>$A$57:$K$57</formula1>
    </dataValidation>
    <dataValidation type="list" allowBlank="1" showInputMessage="1" showErrorMessage="1" sqref="N31">
      <formula1>$C$55:$N$55</formula1>
    </dataValidation>
    <dataValidation type="list" allowBlank="1" showInputMessage="1" showErrorMessage="1" sqref="N19:N27 N29:N30">
      <formula1>$B$54:$B$56</formula1>
    </dataValidation>
    <dataValidation type="whole" errorStyle="information" allowBlank="1" showInputMessage="1" error="МАСИМУМ 20%" prompt="МАКСИМУМ 20%" sqref="C45">
      <formula1>0</formula1>
      <formula2>20</formula2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дом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Alex</cp:lastModifiedBy>
  <cp:lastPrinted>2016-01-27T18:33:25Z</cp:lastPrinted>
  <dcterms:created xsi:type="dcterms:W3CDTF">2010-06-29T06:45:40Z</dcterms:created>
  <dcterms:modified xsi:type="dcterms:W3CDTF">2017-04-04T23:07:24Z</dcterms:modified>
</cp:coreProperties>
</file>